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0740" tabRatio="603"/>
  </bookViews>
  <sheets>
    <sheet name="Додаток_на області" sheetId="1" r:id="rId1"/>
  </sheets>
  <definedNames>
    <definedName name="_xlnm._FilterDatabase" localSheetId="0" hidden="1">'Додаток_на області'!$A$11:$I$11</definedName>
    <definedName name="_xlnm.Print_Titles" localSheetId="0">'Додаток_на області'!$5:$11</definedName>
    <definedName name="_xlnm.Print_Area" localSheetId="0">'Додаток_на області'!$A$1:$I$994</definedName>
  </definedNames>
  <calcPr calcId="125725"/>
</workbook>
</file>

<file path=xl/calcChain.xml><?xml version="1.0" encoding="utf-8"?>
<calcChain xmlns="http://schemas.openxmlformats.org/spreadsheetml/2006/main">
  <c r="I993" i="1"/>
  <c r="H993"/>
  <c r="G993"/>
  <c r="F993"/>
  <c r="E993"/>
  <c r="D993"/>
  <c r="H986" l="1"/>
  <c r="G986"/>
  <c r="I964"/>
  <c r="H964"/>
  <c r="G964"/>
  <c r="F964"/>
  <c r="E964"/>
  <c r="D964"/>
  <c r="C964"/>
  <c r="G961"/>
  <c r="E961"/>
  <c r="E959" s="1"/>
  <c r="I959"/>
  <c r="H959"/>
  <c r="G959"/>
  <c r="F959"/>
  <c r="D959"/>
  <c r="D956" s="1"/>
  <c r="C959"/>
  <c r="E958"/>
  <c r="I951"/>
  <c r="D951"/>
  <c r="I938"/>
  <c r="D938"/>
  <c r="I934"/>
  <c r="D934"/>
  <c r="D931" s="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I903"/>
  <c r="F903"/>
  <c r="E903"/>
  <c r="D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I881"/>
  <c r="H881"/>
  <c r="F881"/>
  <c r="E881"/>
  <c r="D881"/>
  <c r="C881"/>
  <c r="G880"/>
  <c r="G879"/>
  <c r="G878"/>
  <c r="G877"/>
  <c r="G876"/>
  <c r="G875"/>
  <c r="I873"/>
  <c r="H873"/>
  <c r="H870" s="1"/>
  <c r="F873"/>
  <c r="E873"/>
  <c r="D873"/>
  <c r="C873"/>
  <c r="C870" s="1"/>
  <c r="I858"/>
  <c r="F858"/>
  <c r="F840"/>
  <c r="I835"/>
  <c r="H835"/>
  <c r="F835"/>
  <c r="H824"/>
  <c r="C824"/>
  <c r="I804"/>
  <c r="H804"/>
  <c r="G804"/>
  <c r="F804"/>
  <c r="E804"/>
  <c r="D804"/>
  <c r="C804"/>
  <c r="I800"/>
  <c r="H800"/>
  <c r="G800"/>
  <c r="F800"/>
  <c r="E800"/>
  <c r="E797" s="1"/>
  <c r="D800"/>
  <c r="C800"/>
  <c r="I718"/>
  <c r="H718"/>
  <c r="G718"/>
  <c r="E718"/>
  <c r="D718"/>
  <c r="C718"/>
  <c r="I670"/>
  <c r="H670"/>
  <c r="G670"/>
  <c r="E670"/>
  <c r="D670"/>
  <c r="I643"/>
  <c r="H643"/>
  <c r="G643"/>
  <c r="E643"/>
  <c r="D643"/>
  <c r="I625"/>
  <c r="H625"/>
  <c r="G625"/>
  <c r="F625"/>
  <c r="E625"/>
  <c r="D625"/>
  <c r="I620"/>
  <c r="H620"/>
  <c r="H617" s="1"/>
  <c r="G620"/>
  <c r="F620"/>
  <c r="F617" s="1"/>
  <c r="E620"/>
  <c r="D620"/>
  <c r="E617"/>
  <c r="D617"/>
  <c r="C617"/>
  <c r="I612"/>
  <c r="H612"/>
  <c r="G612"/>
  <c r="F612"/>
  <c r="E612"/>
  <c r="D612"/>
  <c r="C612"/>
  <c r="I586"/>
  <c r="H586"/>
  <c r="G586"/>
  <c r="F586"/>
  <c r="E586"/>
  <c r="D586"/>
  <c r="I580"/>
  <c r="H580"/>
  <c r="H577" s="1"/>
  <c r="G580"/>
  <c r="F580"/>
  <c r="E580"/>
  <c r="D580"/>
  <c r="D577" s="1"/>
  <c r="D576"/>
  <c r="I569"/>
  <c r="H569"/>
  <c r="G569"/>
  <c r="F569"/>
  <c r="E569"/>
  <c r="D569"/>
  <c r="C569"/>
  <c r="D548"/>
  <c r="F544"/>
  <c r="I542"/>
  <c r="H542"/>
  <c r="G542"/>
  <c r="F542"/>
  <c r="E542"/>
  <c r="D542"/>
  <c r="C542"/>
  <c r="I533"/>
  <c r="I530" s="1"/>
  <c r="H533"/>
  <c r="G533"/>
  <c r="G530" s="1"/>
  <c r="F533"/>
  <c r="E533"/>
  <c r="E530" s="1"/>
  <c r="D533"/>
  <c r="C533"/>
  <c r="C530" s="1"/>
  <c r="I495"/>
  <c r="G495"/>
  <c r="E495"/>
  <c r="D495"/>
  <c r="I473"/>
  <c r="G473"/>
  <c r="E473"/>
  <c r="D473"/>
  <c r="I462"/>
  <c r="H462"/>
  <c r="G462"/>
  <c r="F462"/>
  <c r="F459" s="1"/>
  <c r="E462"/>
  <c r="E459" s="1"/>
  <c r="D462"/>
  <c r="D459" s="1"/>
  <c r="I459"/>
  <c r="H459"/>
  <c r="C459"/>
  <c r="I455"/>
  <c r="G455"/>
  <c r="E455"/>
  <c r="D455"/>
  <c r="I442"/>
  <c r="G442"/>
  <c r="E442"/>
  <c r="D442"/>
  <c r="I437"/>
  <c r="G437"/>
  <c r="E437"/>
  <c r="D437"/>
  <c r="I434"/>
  <c r="G434"/>
  <c r="E434"/>
  <c r="D434"/>
  <c r="G414"/>
  <c r="G408" s="1"/>
  <c r="E414"/>
  <c r="I408"/>
  <c r="E408"/>
  <c r="D408"/>
  <c r="C408"/>
  <c r="I402"/>
  <c r="H402"/>
  <c r="G402"/>
  <c r="E402"/>
  <c r="D402"/>
  <c r="C402"/>
  <c r="H399"/>
  <c r="E399"/>
  <c r="D399"/>
  <c r="C399"/>
  <c r="I396"/>
  <c r="I394" s="1"/>
  <c r="H394"/>
  <c r="G394"/>
  <c r="F394"/>
  <c r="E394"/>
  <c r="D394"/>
  <c r="I367"/>
  <c r="H367"/>
  <c r="G367"/>
  <c r="F367"/>
  <c r="E367"/>
  <c r="D367"/>
  <c r="I355"/>
  <c r="H355"/>
  <c r="G355"/>
  <c r="G352" s="1"/>
  <c r="F355"/>
  <c r="E355"/>
  <c r="D355"/>
  <c r="H352"/>
  <c r="C352"/>
  <c r="I344"/>
  <c r="H344"/>
  <c r="C344"/>
  <c r="I328"/>
  <c r="G328"/>
  <c r="C328"/>
  <c r="I320"/>
  <c r="G320"/>
  <c r="C320"/>
  <c r="H317"/>
  <c r="E317"/>
  <c r="D317"/>
  <c r="I298"/>
  <c r="H298"/>
  <c r="G298"/>
  <c r="E298"/>
  <c r="D298"/>
  <c r="C298"/>
  <c r="I279"/>
  <c r="H279"/>
  <c r="G279"/>
  <c r="E279"/>
  <c r="D279"/>
  <c r="C279"/>
  <c r="I272"/>
  <c r="H272"/>
  <c r="G272"/>
  <c r="E272"/>
  <c r="D272"/>
  <c r="C272"/>
  <c r="I269"/>
  <c r="H269"/>
  <c r="G269"/>
  <c r="E269"/>
  <c r="D269"/>
  <c r="C269"/>
  <c r="I261"/>
  <c r="G261"/>
  <c r="E261"/>
  <c r="D261"/>
  <c r="I246"/>
  <c r="H246"/>
  <c r="G246"/>
  <c r="F246"/>
  <c r="E246"/>
  <c r="D246"/>
  <c r="I241"/>
  <c r="H241"/>
  <c r="G241"/>
  <c r="F241"/>
  <c r="E241"/>
  <c r="D241"/>
  <c r="D238" s="1"/>
  <c r="I238"/>
  <c r="H238"/>
  <c r="E238"/>
  <c r="I215"/>
  <c r="H215"/>
  <c r="G215"/>
  <c r="E215"/>
  <c r="D215"/>
  <c r="I199"/>
  <c r="G199"/>
  <c r="E199"/>
  <c r="E189" s="1"/>
  <c r="D199"/>
  <c r="I192"/>
  <c r="I189" s="1"/>
  <c r="H192"/>
  <c r="G192"/>
  <c r="G189" s="1"/>
  <c r="D189"/>
  <c r="I185"/>
  <c r="H185"/>
  <c r="G185"/>
  <c r="I171"/>
  <c r="H171"/>
  <c r="G171"/>
  <c r="F171"/>
  <c r="I155"/>
  <c r="H155"/>
  <c r="G155"/>
  <c r="F155"/>
  <c r="I152"/>
  <c r="C152"/>
  <c r="I135"/>
  <c r="H135"/>
  <c r="G135"/>
  <c r="E135"/>
  <c r="D135"/>
  <c r="C135"/>
  <c r="E132"/>
  <c r="E113" s="1"/>
  <c r="I113"/>
  <c r="H113"/>
  <c r="G113"/>
  <c r="F113"/>
  <c r="D113"/>
  <c r="C113"/>
  <c r="I98"/>
  <c r="H98"/>
  <c r="G98"/>
  <c r="F98"/>
  <c r="E98"/>
  <c r="D98"/>
  <c r="C98"/>
  <c r="H95"/>
  <c r="I90"/>
  <c r="H90"/>
  <c r="G90"/>
  <c r="E90"/>
  <c r="D90"/>
  <c r="I74"/>
  <c r="G74"/>
  <c r="E74"/>
  <c r="D74"/>
  <c r="I68"/>
  <c r="G68"/>
  <c r="E68"/>
  <c r="E65" s="1"/>
  <c r="D68"/>
  <c r="G65"/>
  <c r="D65"/>
  <c r="C65"/>
  <c r="I50"/>
  <c r="G50"/>
  <c r="E50"/>
  <c r="D50"/>
  <c r="C50"/>
  <c r="I21"/>
  <c r="H21"/>
  <c r="G21"/>
  <c r="E21"/>
  <c r="D21"/>
  <c r="C21"/>
  <c r="I15"/>
  <c r="H15"/>
  <c r="H12" s="1"/>
  <c r="G15"/>
  <c r="E15"/>
  <c r="E12" s="1"/>
  <c r="D15"/>
  <c r="C15"/>
  <c r="D12"/>
  <c r="A906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884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876"/>
  <c r="A877" s="1"/>
  <c r="A878" s="1"/>
  <c r="A879" s="1"/>
  <c r="A880" s="1"/>
  <c r="E870" l="1"/>
  <c r="F872" s="1"/>
  <c r="G881"/>
  <c r="E956"/>
  <c r="D530"/>
  <c r="I956"/>
  <c r="E95"/>
  <c r="H530"/>
  <c r="I12"/>
  <c r="C317"/>
  <c r="I352"/>
  <c r="F577"/>
  <c r="C797"/>
  <c r="G797"/>
  <c r="I797"/>
  <c r="D797"/>
  <c r="H797"/>
  <c r="D870"/>
  <c r="G903"/>
  <c r="C956"/>
  <c r="G956"/>
  <c r="H956"/>
  <c r="I65"/>
  <c r="G95"/>
  <c r="I95"/>
  <c r="D95"/>
  <c r="H189"/>
  <c r="G238"/>
  <c r="I317"/>
  <c r="G317"/>
  <c r="G459"/>
  <c r="E577"/>
  <c r="G577"/>
  <c r="I577"/>
  <c r="G617"/>
  <c r="I617"/>
  <c r="G873"/>
  <c r="G870" s="1"/>
  <c r="I870"/>
  <c r="I399"/>
  <c r="G399"/>
</calcChain>
</file>

<file path=xl/sharedStrings.xml><?xml version="1.0" encoding="utf-8"?>
<sst xmlns="http://schemas.openxmlformats.org/spreadsheetml/2006/main" count="998" uniqueCount="808">
  <si>
    <t>№ з/п</t>
  </si>
  <si>
    <t>Назва області, району, міста, ОТГ</t>
  </si>
  <si>
    <t>щодо використання коштів субвенції з державного бюджету місцевим бюджетам на відшкодування вартості лікарських засобів для лікування окремих захворювань 
КПКВК 2311460</t>
  </si>
  <si>
    <t/>
  </si>
  <si>
    <t>на 2018 рік</t>
  </si>
  <si>
    <t>Оперативна інформація</t>
  </si>
  <si>
    <t>Перераховано з державного бюджету обласним бюджетам
(тис. грн)</t>
  </si>
  <si>
    <t>Перераховано з обласного бюджету бюджетам міст, районів, ОТГ 
(тис. грн)</t>
  </si>
  <si>
    <t>Передбачено розписом  
(тис. грн)</t>
  </si>
  <si>
    <r>
      <t xml:space="preserve">Кількість суб’єктів господарювання (аптечних закладів), з якими укладено договори про відшкодування вартості лікарських засобів </t>
    </r>
    <r>
      <rPr>
        <b/>
        <i/>
        <sz val="12"/>
        <color indexed="8"/>
        <rFont val="Times New Roman"/>
        <family val="1"/>
        <charset val="204"/>
      </rPr>
      <t/>
    </r>
  </si>
  <si>
    <t>Перераховані кошти субвенції з одного місцевого бюджету іншому місцевому бюджету</t>
  </si>
  <si>
    <t>Проведено видатків місцевих бюджетів
(тис. грн)</t>
  </si>
  <si>
    <t xml:space="preserve">Разом по Україні </t>
  </si>
  <si>
    <t>кошти субвенції повністю або частково передані до іншого місцевого бюджету</t>
  </si>
  <si>
    <t>*-</t>
  </si>
  <si>
    <t>станом на 01.11.2018</t>
  </si>
  <si>
    <t>на січень-жовтень</t>
  </si>
  <si>
    <t>Вінницька область</t>
  </si>
  <si>
    <t>у тому числі:</t>
  </si>
  <si>
    <t>Обласний бюджет</t>
  </si>
  <si>
    <t>Бюджети міст обласного значення всього:</t>
  </si>
  <si>
    <t>м. Вінниця</t>
  </si>
  <si>
    <t>м.Козятин</t>
  </si>
  <si>
    <t>м. Ладижин</t>
  </si>
  <si>
    <t>м. Могилів-Подільський</t>
  </si>
  <si>
    <t>Районні бюджети всього:</t>
  </si>
  <si>
    <t>Барський р-н</t>
  </si>
  <si>
    <t>Бершадський р-н</t>
  </si>
  <si>
    <t>Вінницький р-н</t>
  </si>
  <si>
    <t>Гайсинський р-н</t>
  </si>
  <si>
    <t>Жмеринський р-н</t>
  </si>
  <si>
    <t>Іллінецький р-н</t>
  </si>
  <si>
    <t>Козятинський р-н</t>
  </si>
  <si>
    <t>Калинівський р-н</t>
  </si>
  <si>
    <t>Крижопільський р-н</t>
  </si>
  <si>
    <t>Липовецький р-н</t>
  </si>
  <si>
    <t>Літинський р-н</t>
  </si>
  <si>
    <t>Мог.-Под. р-н</t>
  </si>
  <si>
    <t>Мурованокуриловецький р-н</t>
  </si>
  <si>
    <t>Немирівський р-н</t>
  </si>
  <si>
    <t>Оратівський р-н</t>
  </si>
  <si>
    <t>Піщанський р-н</t>
  </si>
  <si>
    <t>Погребищенський р-н</t>
  </si>
  <si>
    <t>Теплицький р-н</t>
  </si>
  <si>
    <t>Томашпільський р-н</t>
  </si>
  <si>
    <t>Тростянецький р-н</t>
  </si>
  <si>
    <t>Тульчинський р-н</t>
  </si>
  <si>
    <t>Тиврівський р-н</t>
  </si>
  <si>
    <t>Хмільницький р-н</t>
  </si>
  <si>
    <t>Чернівецький р-н</t>
  </si>
  <si>
    <t>Чечельницький р-н</t>
  </si>
  <si>
    <t>Шаргородський р-н</t>
  </si>
  <si>
    <t>Ямпільський р-н</t>
  </si>
  <si>
    <t>Бюджети ОТГ всього:</t>
  </si>
  <si>
    <t>отг м. Калинівка</t>
  </si>
  <si>
    <t>отг с. Студена</t>
  </si>
  <si>
    <t>отг м. Іллінці</t>
  </si>
  <si>
    <t>отг смт Вапнярка</t>
  </si>
  <si>
    <t>отг с. Джулинка</t>
  </si>
  <si>
    <t>отг смт Дашiв</t>
  </si>
  <si>
    <t>отг м. Немирiв</t>
  </si>
  <si>
    <t>отг смт Томашпіль</t>
  </si>
  <si>
    <t>отг смт Шпиків</t>
  </si>
  <si>
    <t>отг с. Війтівці</t>
  </si>
  <si>
    <t>отг м. Гнівань</t>
  </si>
  <si>
    <t>отг с. Мурафа</t>
  </si>
  <si>
    <t>отг с. Росоша</t>
  </si>
  <si>
    <t>Волинська область</t>
  </si>
  <si>
    <t>м. Луцьк</t>
  </si>
  <si>
    <t>м. Володимир-Волинський</t>
  </si>
  <si>
    <t>м. Ковель</t>
  </si>
  <si>
    <t>м. Нововолинськ</t>
  </si>
  <si>
    <t>Горохівський р-н</t>
  </si>
  <si>
    <t>Іваничівський р-н</t>
  </si>
  <si>
    <t>Камінь-Каширський р-н</t>
  </si>
  <si>
    <t>Ківерцівський р-н</t>
  </si>
  <si>
    <t>Локачинський р-н</t>
  </si>
  <si>
    <t>Луцький р-н</t>
  </si>
  <si>
    <t>Любешівський р-н</t>
  </si>
  <si>
    <t>Любомльський р-н</t>
  </si>
  <si>
    <t>Маневицький р-н</t>
  </si>
  <si>
    <t>Ратнівський р-н</t>
  </si>
  <si>
    <t>Рожищенський р-н</t>
  </si>
  <si>
    <t>Старовижівський р-н</t>
  </si>
  <si>
    <t>Турійський р-н</t>
  </si>
  <si>
    <t>Шацький р-н</t>
  </si>
  <si>
    <t>отг смт Велимче</t>
  </si>
  <si>
    <t>отг смт Заболоття</t>
  </si>
  <si>
    <t>отг смт Любешів</t>
  </si>
  <si>
    <t>Дніпропетровська область</t>
  </si>
  <si>
    <t>Бюджети міст обласного значення всьго:</t>
  </si>
  <si>
    <t>м. Дніпро</t>
  </si>
  <si>
    <t>м. Вільногірськ</t>
  </si>
  <si>
    <t>м. Кам'янське</t>
  </si>
  <si>
    <t>м. Жовті Води</t>
  </si>
  <si>
    <t>м. Кривий Ріг</t>
  </si>
  <si>
    <t>м. Марганець</t>
  </si>
  <si>
    <t>м. Нікополь</t>
  </si>
  <si>
    <t>м. Новомосковськ</t>
  </si>
  <si>
    <t>м. Покров</t>
  </si>
  <si>
    <t>м. Павлоград</t>
  </si>
  <si>
    <t>м. Першотравенськ</t>
  </si>
  <si>
    <t>м. Синельникове</t>
  </si>
  <si>
    <t>м. Тернівка</t>
  </si>
  <si>
    <t>Районні бюджети всьго:</t>
  </si>
  <si>
    <t>Васильківський р-н</t>
  </si>
  <si>
    <t>Верхньодніпровський р-н</t>
  </si>
  <si>
    <t>Дніпровський р-н</t>
  </si>
  <si>
    <t>Криворізький р-н</t>
  </si>
  <si>
    <t>Криничанський р-н</t>
  </si>
  <si>
    <t>Магдалинівський р-н</t>
  </si>
  <si>
    <t>Межівський р-н*</t>
  </si>
  <si>
    <t>Нікопольський р-н</t>
  </si>
  <si>
    <t>Новомосковський р-н</t>
  </si>
  <si>
    <t>Павлоградський р-н*</t>
  </si>
  <si>
    <t>Петриківський р-н</t>
  </si>
  <si>
    <t>Петропавлівський р-н</t>
  </si>
  <si>
    <t>Покровський р-н</t>
  </si>
  <si>
    <t>П'ятихатський р-н</t>
  </si>
  <si>
    <t>Синельниківський р-н</t>
  </si>
  <si>
    <t>Солонянський р-н</t>
  </si>
  <si>
    <t>Софіївский р-н</t>
  </si>
  <si>
    <t>Томаківський р-н</t>
  </si>
  <si>
    <t>Широківський р-н</t>
  </si>
  <si>
    <t>Юр'івський р-н*</t>
  </si>
  <si>
    <t>отг смт Межова</t>
  </si>
  <si>
    <t>отг с. Вербки</t>
  </si>
  <si>
    <t>отг с. Богданівка</t>
  </si>
  <si>
    <t>отг смт Юр'ївка</t>
  </si>
  <si>
    <t>отг м. Апостолове</t>
  </si>
  <si>
    <t>отг м. Зеленодольськ</t>
  </si>
  <si>
    <t>отг с. Грушівка</t>
  </si>
  <si>
    <t xml:space="preserve">отг с. Новоолександрівка </t>
  </si>
  <si>
    <t>отг с. Сурсько-Литовське</t>
  </si>
  <si>
    <t>отг смт Божедарівка</t>
  </si>
  <si>
    <t>отг смт Кринички</t>
  </si>
  <si>
    <t>отг смт Солоне</t>
  </si>
  <si>
    <t>отг смт Томаківка</t>
  </si>
  <si>
    <t>отг смт Царичанка</t>
  </si>
  <si>
    <t>отг смт Миколаївка</t>
  </si>
  <si>
    <t xml:space="preserve">Донецька область </t>
  </si>
  <si>
    <t>м. Авдіївка</t>
  </si>
  <si>
    <t>м. Бахмут</t>
  </si>
  <si>
    <t>м. Торецьк</t>
  </si>
  <si>
    <t>м. Вугледар</t>
  </si>
  <si>
    <t>м. Мирноград</t>
  </si>
  <si>
    <t>м. Добропілля</t>
  </si>
  <si>
    <t>м. Дружківка</t>
  </si>
  <si>
    <t>м. Костянтинівка</t>
  </si>
  <si>
    <t>м. Краматорськ</t>
  </si>
  <si>
    <t>м. Покровськ</t>
  </si>
  <si>
    <t>м. Маріуполь</t>
  </si>
  <si>
    <t>м. Новогродівка</t>
  </si>
  <si>
    <t>м. Селідове</t>
  </si>
  <si>
    <t>м. Слов’янськ</t>
  </si>
  <si>
    <t>Бахмутський р-н</t>
  </si>
  <si>
    <t>Великоновоселківський р-н</t>
  </si>
  <si>
    <t>Волноваський р-н</t>
  </si>
  <si>
    <t>Нікольський р-н</t>
  </si>
  <si>
    <t>Добрпільський р-н</t>
  </si>
  <si>
    <t>Костянтинівський р-н</t>
  </si>
  <si>
    <t>Мар’їнський р-н</t>
  </si>
  <si>
    <t>Олександрівський р-н</t>
  </si>
  <si>
    <t>Мангушський р-н</t>
  </si>
  <si>
    <t>Слов’янський р-н</t>
  </si>
  <si>
    <t>Ясинуватський р-н</t>
  </si>
  <si>
    <t>отг м. Лиман</t>
  </si>
  <si>
    <t>отг м. Соледар</t>
  </si>
  <si>
    <t>Житомирська область</t>
  </si>
  <si>
    <t>м. Бердичів</t>
  </si>
  <si>
    <t>м. Коростень</t>
  </si>
  <si>
    <t>м. Малин</t>
  </si>
  <si>
    <t>м. Новоград-Волинський</t>
  </si>
  <si>
    <t>м. Житомир</t>
  </si>
  <si>
    <t>Андрушівський р-н</t>
  </si>
  <si>
    <t>Бердичівський р-н</t>
  </si>
  <si>
    <t>Романівський р-н</t>
  </si>
  <si>
    <t>Ємільчинський р-н</t>
  </si>
  <si>
    <t>Житомирський р-н</t>
  </si>
  <si>
    <t>Коростенський р-н</t>
  </si>
  <si>
    <t>Коростишівський р-н</t>
  </si>
  <si>
    <t>Лугинський р-н*</t>
  </si>
  <si>
    <t>Любарський р-н</t>
  </si>
  <si>
    <t>Нов.-Волинський р-н</t>
  </si>
  <si>
    <t>Ружинський р-н</t>
  </si>
  <si>
    <t>Пулинський р-н</t>
  </si>
  <si>
    <t>Черняхівський р-н</t>
  </si>
  <si>
    <t>Чуднівський р-н</t>
  </si>
  <si>
    <t>отг смт Червоне</t>
  </si>
  <si>
    <t>отг с. Дубрівка</t>
  </si>
  <si>
    <t xml:space="preserve">отг м. Баранівка </t>
  </si>
  <si>
    <t>отг смт Довбиш</t>
  </si>
  <si>
    <t xml:space="preserve">отг с. Семенівка </t>
  </si>
  <si>
    <t>отг смт Брусилів</t>
  </si>
  <si>
    <t>отг смт Хорошів</t>
  </si>
  <si>
    <t>отг смт Іршанськ</t>
  </si>
  <si>
    <t>отг смт Нова Борова</t>
  </si>
  <si>
    <t>отг смт Миропіль</t>
  </si>
  <si>
    <t xml:space="preserve">отг с. Тетерівка </t>
  </si>
  <si>
    <t xml:space="preserve">отг с. Станишівка </t>
  </si>
  <si>
    <t>отг смт Лугини</t>
  </si>
  <si>
    <t>отг смт Народичі</t>
  </si>
  <si>
    <t>отг м. Овруч</t>
  </si>
  <si>
    <t>отг м. Олевськ</t>
  </si>
  <si>
    <t>отг с. Квітневе</t>
  </si>
  <si>
    <t>отг смт Попільня</t>
  </si>
  <si>
    <t>отг смт Корнин</t>
  </si>
  <si>
    <t>отг м. Радомишль</t>
  </si>
  <si>
    <t xml:space="preserve">отг с. Мартинівка </t>
  </si>
  <si>
    <t>Закарпатська область</t>
  </si>
  <si>
    <t>м. Ужгород</t>
  </si>
  <si>
    <t>м. Мукачево</t>
  </si>
  <si>
    <t>м. Чоп</t>
  </si>
  <si>
    <t>Берегівський р-н</t>
  </si>
  <si>
    <t>В.Березнянський р-н</t>
  </si>
  <si>
    <t>Виноградівський р-н</t>
  </si>
  <si>
    <t>Воловецький р-н</t>
  </si>
  <si>
    <t>Іршавський р-н</t>
  </si>
  <si>
    <t>Міжгірський р-н</t>
  </si>
  <si>
    <t>Мукачівський р-н</t>
  </si>
  <si>
    <t>Перечинський р-н</t>
  </si>
  <si>
    <t>Рахівський р-н</t>
  </si>
  <si>
    <t>Свалявський р-н</t>
  </si>
  <si>
    <t>Тячівський р-н</t>
  </si>
  <si>
    <t>Ужгородський р-н</t>
  </si>
  <si>
    <t>Хустський р-н</t>
  </si>
  <si>
    <t>отг с. Вільхівці</t>
  </si>
  <si>
    <t>отг м. Тячів</t>
  </si>
  <si>
    <t>отг с. Поляна</t>
  </si>
  <si>
    <t>отг м. Іршава*</t>
  </si>
  <si>
    <t>отг м. Перечин*</t>
  </si>
  <si>
    <t>отг с. Баранинці*</t>
  </si>
  <si>
    <t xml:space="preserve">Запорізька область </t>
  </si>
  <si>
    <t>м. Запоріжжя</t>
  </si>
  <si>
    <t>м. Бердянськ</t>
  </si>
  <si>
    <t>м. Мелітополь</t>
  </si>
  <si>
    <t>м. Токмак</t>
  </si>
  <si>
    <t>м. Енергодар</t>
  </si>
  <si>
    <t>Бердянський р-н</t>
  </si>
  <si>
    <t>Василівський р-н</t>
  </si>
  <si>
    <t>Веселівський р-н</t>
  </si>
  <si>
    <t>Вільнянський р-н</t>
  </si>
  <si>
    <t>Гуляйпільський р-н*</t>
  </si>
  <si>
    <t>Запорізький р-н</t>
  </si>
  <si>
    <t>Кам'янсько-Дніпровськ. р-н</t>
  </si>
  <si>
    <t>Більмацький р-н</t>
  </si>
  <si>
    <t>Мелітопольський р-н</t>
  </si>
  <si>
    <t>Михайлівський р-н</t>
  </si>
  <si>
    <t>Новомиколаївський р-н</t>
  </si>
  <si>
    <t>Пологівський р-н</t>
  </si>
  <si>
    <t>Приазовський р-н</t>
  </si>
  <si>
    <t>Приморський р-н</t>
  </si>
  <si>
    <t>Розівський р-н</t>
  </si>
  <si>
    <t>Токмацький р-н</t>
  </si>
  <si>
    <t>Якимівський р-н</t>
  </si>
  <si>
    <t xml:space="preserve">отг с. Берестове* </t>
  </si>
  <si>
    <t>отг смт Веселе</t>
  </si>
  <si>
    <t>отг смт Комиш-Зоря</t>
  </si>
  <si>
    <t>отг с. Преображенка</t>
  </si>
  <si>
    <t>отг с. Смирнове</t>
  </si>
  <si>
    <t>отг с. Воскресенка</t>
  </si>
  <si>
    <t>отг смт Комишуваха</t>
  </si>
  <si>
    <t>отг с. Біленьке</t>
  </si>
  <si>
    <t>отг м. Оріхів</t>
  </si>
  <si>
    <t>отг с. Велика Білозерка</t>
  </si>
  <si>
    <t>отг смт Чернігівка</t>
  </si>
  <si>
    <t>отг м. Гуляйполе</t>
  </si>
  <si>
    <t>отг с. Долинське</t>
  </si>
  <si>
    <t>отг с. Широке</t>
  </si>
  <si>
    <t>отг с. Новоуспенівка</t>
  </si>
  <si>
    <t>отг с. Чкалове</t>
  </si>
  <si>
    <t>отг с. Водяне</t>
  </si>
  <si>
    <t xml:space="preserve">Івано-Франківська область </t>
  </si>
  <si>
    <t xml:space="preserve"> м. Івано-Франківськ</t>
  </si>
  <si>
    <t xml:space="preserve"> м. Болехів</t>
  </si>
  <si>
    <t>м. Бурштин</t>
  </si>
  <si>
    <t xml:space="preserve"> м. Калуш</t>
  </si>
  <si>
    <t xml:space="preserve"> м. Коломия</t>
  </si>
  <si>
    <t xml:space="preserve"> м. Яремче</t>
  </si>
  <si>
    <t xml:space="preserve"> Богородчанський р-н</t>
  </si>
  <si>
    <t xml:space="preserve"> Верховинський  р-н</t>
  </si>
  <si>
    <t xml:space="preserve"> Галицький  р-н</t>
  </si>
  <si>
    <t xml:space="preserve"> Городенківський  р-н</t>
  </si>
  <si>
    <t xml:space="preserve"> Долинський   р-н</t>
  </si>
  <si>
    <t xml:space="preserve"> Калуський  р-н*</t>
  </si>
  <si>
    <t xml:space="preserve"> Коломийський  р-н*</t>
  </si>
  <si>
    <t xml:space="preserve"> Косівський  р-н</t>
  </si>
  <si>
    <t>Надвірнянський  р-н</t>
  </si>
  <si>
    <t>Рогатинський  р-н</t>
  </si>
  <si>
    <t>Рожнятівський  р-н</t>
  </si>
  <si>
    <t>Снятинський  р-н*</t>
  </si>
  <si>
    <t xml:space="preserve"> Тисменицький  р-н*</t>
  </si>
  <si>
    <t xml:space="preserve"> Тлумацький  р-н</t>
  </si>
  <si>
    <t xml:space="preserve">отг с. Матеївці </t>
  </si>
  <si>
    <t xml:space="preserve">отг с. Верхня </t>
  </si>
  <si>
    <t xml:space="preserve">отг с. Нижній Вербіж </t>
  </si>
  <si>
    <t xml:space="preserve">отг смт Войнилів </t>
  </si>
  <si>
    <t>отг смт Заболотів</t>
  </si>
  <si>
    <t xml:space="preserve">отг с. Ямниця </t>
  </si>
  <si>
    <t>Київська область</t>
  </si>
  <si>
    <t>м. Березань</t>
  </si>
  <si>
    <t>м. Біла Церква</t>
  </si>
  <si>
    <t>м. Бориспіль</t>
  </si>
  <si>
    <t>м. Бровари</t>
  </si>
  <si>
    <t>м. Ірпінь</t>
  </si>
  <si>
    <t>м. Ржищів</t>
  </si>
  <si>
    <t>м. Славутич</t>
  </si>
  <si>
    <t>м. Буча</t>
  </si>
  <si>
    <t>м. Обухів</t>
  </si>
  <si>
    <t>м. Фастів</t>
  </si>
  <si>
    <t>Баришівський р-н</t>
  </si>
  <si>
    <t>Білоцерківський р-н</t>
  </si>
  <si>
    <t>Богуславський р-н</t>
  </si>
  <si>
    <t>Бориспільський р-н</t>
  </si>
  <si>
    <t>Бородянський р-н</t>
  </si>
  <si>
    <t>Броварський р-н</t>
  </si>
  <si>
    <t>Вишгородський р-н</t>
  </si>
  <si>
    <t>Володарський р-н</t>
  </si>
  <si>
    <t>Згурівський р-н</t>
  </si>
  <si>
    <t>Іванківський р-н</t>
  </si>
  <si>
    <t>Кагарлицький р-н</t>
  </si>
  <si>
    <t>Києво-Святошининський р-н</t>
  </si>
  <si>
    <t>Макарівський р-н</t>
  </si>
  <si>
    <t>Миронівський р-н</t>
  </si>
  <si>
    <t>Обухівський р-н</t>
  </si>
  <si>
    <t>Переяслав-Хмельницький р-н</t>
  </si>
  <si>
    <t>Поліський р-н</t>
  </si>
  <si>
    <t>Рокитнянський р-н</t>
  </si>
  <si>
    <t>Сквирський р-н</t>
  </si>
  <si>
    <t>Ставищенський р-н</t>
  </si>
  <si>
    <t>Таращанський р-н</t>
  </si>
  <si>
    <t>Тетіївський р-н</t>
  </si>
  <si>
    <t>Фастівський р-н</t>
  </si>
  <si>
    <t>Яготинський р-н</t>
  </si>
  <si>
    <t>отг смт Калита</t>
  </si>
  <si>
    <t>отг смт Пісківка</t>
  </si>
  <si>
    <t>отг м. Тетіїв</t>
  </si>
  <si>
    <t>Кіровоградська область</t>
  </si>
  <si>
    <t>м. Кропивницький</t>
  </si>
  <si>
    <t>м. Знам'янка</t>
  </si>
  <si>
    <t>м. Олександрія</t>
  </si>
  <si>
    <t>м. Світловодськ</t>
  </si>
  <si>
    <t>Бобринецький р-н</t>
  </si>
  <si>
    <t xml:space="preserve">Вільшанський р-н    </t>
  </si>
  <si>
    <t>Гайворонський р-н</t>
  </si>
  <si>
    <t>Голованівський р-н</t>
  </si>
  <si>
    <t>Добровеличківський р-н</t>
  </si>
  <si>
    <t>Долинський р-н</t>
  </si>
  <si>
    <t>Знам"янський р-н</t>
  </si>
  <si>
    <t>Кіровоградський р-н</t>
  </si>
  <si>
    <t>Компаніївський р-н</t>
  </si>
  <si>
    <t>Маловисківський р-н</t>
  </si>
  <si>
    <t>Новгородківський р-н</t>
  </si>
  <si>
    <t>Новоархангельський р-н</t>
  </si>
  <si>
    <t>Новомиргородський р-н</t>
  </si>
  <si>
    <t>Новоукраїнський р-н</t>
  </si>
  <si>
    <t>Олександрійський р-н</t>
  </si>
  <si>
    <t>Онуфріївський р-н</t>
  </si>
  <si>
    <t>Петрівський р-н</t>
  </si>
  <si>
    <t>Світловодський р-н</t>
  </si>
  <si>
    <t>Благовіщенський р-н</t>
  </si>
  <si>
    <t>Устинівський р-н</t>
  </si>
  <si>
    <t>отг м. Помічна</t>
  </si>
  <si>
    <t>Луганська область</t>
  </si>
  <si>
    <t>м. Лисичанськ</t>
  </si>
  <si>
    <t>м. Рубіжне</t>
  </si>
  <si>
    <t>м. Сєвєродонецьк</t>
  </si>
  <si>
    <t>Білокуракінський р-н</t>
  </si>
  <si>
    <t>Кремінський р-н</t>
  </si>
  <si>
    <t>Марківський р-н</t>
  </si>
  <si>
    <t>Міловський р-н</t>
  </si>
  <si>
    <t>Новоайдарський р-н</t>
  </si>
  <si>
    <t>Новопсковський р-н</t>
  </si>
  <si>
    <t>Попаснянський р-н</t>
  </si>
  <si>
    <t>Сватівський р-н</t>
  </si>
  <si>
    <t>Станично-Луганський р-н</t>
  </si>
  <si>
    <t>Старобільський р-н</t>
  </si>
  <si>
    <t>Троїцький р-н</t>
  </si>
  <si>
    <t>отг смт Біловодськ</t>
  </si>
  <si>
    <t>отг смт Троїцьке</t>
  </si>
  <si>
    <t>Львівська область</t>
  </si>
  <si>
    <t>м. Львів</t>
  </si>
  <si>
    <t>м. Борислав</t>
  </si>
  <si>
    <t>м. Дрогобич</t>
  </si>
  <si>
    <t>м. Моршин</t>
  </si>
  <si>
    <t>м. Новий Розділ</t>
  </si>
  <si>
    <t>м. Самбір</t>
  </si>
  <si>
    <t>м. Стрий</t>
  </si>
  <si>
    <t>м. Трускавець</t>
  </si>
  <si>
    <t>м. Червоноград</t>
  </si>
  <si>
    <t>Бродівський р-н</t>
  </si>
  <si>
    <t>Буський р-н</t>
  </si>
  <si>
    <t>Городоцький р-н</t>
  </si>
  <si>
    <t>Дрогобицький р-н</t>
  </si>
  <si>
    <t>Жидачівський р-н</t>
  </si>
  <si>
    <t>Жовківський р-н</t>
  </si>
  <si>
    <t>Золочівський р-н</t>
  </si>
  <si>
    <t>Кам.-Бузький р-н</t>
  </si>
  <si>
    <t>Миколаївський р-н</t>
  </si>
  <si>
    <t>Мостиський р-н</t>
  </si>
  <si>
    <t>Перемишлянський р-н</t>
  </si>
  <si>
    <t>Пустомитівський р-н</t>
  </si>
  <si>
    <t>Радехівський р-н</t>
  </si>
  <si>
    <t>Самбірський р-н</t>
  </si>
  <si>
    <t>Сколівський р-н</t>
  </si>
  <si>
    <t>Сокальський р-н</t>
  </si>
  <si>
    <t>Ст.Самбірський р-н</t>
  </si>
  <si>
    <t>Стрийський р-н</t>
  </si>
  <si>
    <t>Турківський р-н</t>
  </si>
  <si>
    <t>Яворівський р-н</t>
  </si>
  <si>
    <t xml:space="preserve">Миколаївська область                                                                                                                                                                                                   </t>
  </si>
  <si>
    <t>м. Миколаїв</t>
  </si>
  <si>
    <t>м. Вознесенськ</t>
  </si>
  <si>
    <t>м. Первомайськ</t>
  </si>
  <si>
    <t>м. Южноукраїнськ</t>
  </si>
  <si>
    <t>Арбузинський р-н</t>
  </si>
  <si>
    <t>Баштанський р-н</t>
  </si>
  <si>
    <t>Березанський р-н</t>
  </si>
  <si>
    <t>Березнегуватський р-н</t>
  </si>
  <si>
    <t>Братський р-н</t>
  </si>
  <si>
    <t>Веселинівський р-н</t>
  </si>
  <si>
    <t>Вознесенський р-н</t>
  </si>
  <si>
    <t>Врадіївський р-н</t>
  </si>
  <si>
    <t>Доманівський р-н</t>
  </si>
  <si>
    <t>Єланецький р-н</t>
  </si>
  <si>
    <t>Вітовський р-н</t>
  </si>
  <si>
    <t>Казанківський р-н</t>
  </si>
  <si>
    <t>Кривоозерський р-н</t>
  </si>
  <si>
    <t>Новобузький р-н</t>
  </si>
  <si>
    <t>Новоодеський р-н</t>
  </si>
  <si>
    <t>Очаківський р-н</t>
  </si>
  <si>
    <t>Первомайський р-н</t>
  </si>
  <si>
    <t>Снігурівський р-н</t>
  </si>
  <si>
    <t>отг смт Веселинове</t>
  </si>
  <si>
    <t>отг с. Куцуруб</t>
  </si>
  <si>
    <t>отг смт Олександрівка</t>
  </si>
  <si>
    <t>Одеська область</t>
  </si>
  <si>
    <t>м. Одеса</t>
  </si>
  <si>
    <t>м. Білгород-Дністровський</t>
  </si>
  <si>
    <t>м. Ізмаїл</t>
  </si>
  <si>
    <t>м. Чорноморськ</t>
  </si>
  <si>
    <t>м. Подільськ</t>
  </si>
  <si>
    <t>м. Теплодар</t>
  </si>
  <si>
    <t>м. Южне</t>
  </si>
  <si>
    <t>Ананьївський р-н</t>
  </si>
  <si>
    <t>Арцизький р-н</t>
  </si>
  <si>
    <t>Балтський  р-н</t>
  </si>
  <si>
    <t>Березівський р-н</t>
  </si>
  <si>
    <t>Білгород-Дністровський р-н</t>
  </si>
  <si>
    <t>Біляївський р-н</t>
  </si>
  <si>
    <t>Болградський р-н</t>
  </si>
  <si>
    <t>Великомихайлівський р-н</t>
  </si>
  <si>
    <t>Іванівський р-н</t>
  </si>
  <si>
    <t>Ізмаїльський р-н</t>
  </si>
  <si>
    <t>Кілійський р-н</t>
  </si>
  <si>
    <t>Кодимський р-н</t>
  </si>
  <si>
    <t>Лиманський р-н</t>
  </si>
  <si>
    <t>Окнянський р-н</t>
  </si>
  <si>
    <t>Любашівський р-н</t>
  </si>
  <si>
    <t>Овідіопольський р-н</t>
  </si>
  <si>
    <t>Ренійський р-н</t>
  </si>
  <si>
    <t>Роздільнянський р-н</t>
  </si>
  <si>
    <t>Савранський р-н</t>
  </si>
  <si>
    <t>Саратський р-н</t>
  </si>
  <si>
    <t>Тарутинський р-н</t>
  </si>
  <si>
    <t>Татарбунарський р-н</t>
  </si>
  <si>
    <t>Захарівський р-н</t>
  </si>
  <si>
    <t>Ширяївський р-н</t>
  </si>
  <si>
    <t>отг м. Балта</t>
  </si>
  <si>
    <t>отг с. Куяльник</t>
  </si>
  <si>
    <t>отг с. Тузли</t>
  </si>
  <si>
    <t>отг с. Новокальчеве</t>
  </si>
  <si>
    <t>отг смт Авангард</t>
  </si>
  <si>
    <t>отг с. Дальник</t>
  </si>
  <si>
    <t xml:space="preserve">Полтавська область </t>
  </si>
  <si>
    <t xml:space="preserve">м. Полтава </t>
  </si>
  <si>
    <t xml:space="preserve">м. Кременчук </t>
  </si>
  <si>
    <t>м. Горішні Плавні</t>
  </si>
  <si>
    <t xml:space="preserve">м. Лубни </t>
  </si>
  <si>
    <t>Великобагачанський  р-н</t>
  </si>
  <si>
    <t xml:space="preserve">Гадяцький р-н </t>
  </si>
  <si>
    <t>Глобинський  р-н</t>
  </si>
  <si>
    <t>Гребінківський   р-н</t>
  </si>
  <si>
    <t>Диканський р-н</t>
  </si>
  <si>
    <t>Зіньківський р-н</t>
  </si>
  <si>
    <t>Карлівський р-н</t>
  </si>
  <si>
    <t>Кобеляцький р-н</t>
  </si>
  <si>
    <t>Козельщенський р-н</t>
  </si>
  <si>
    <t>Котелевський р-н</t>
  </si>
  <si>
    <t>Кременчуцький р-н</t>
  </si>
  <si>
    <t>Лохвицький р-н</t>
  </si>
  <si>
    <t>Лубенський р-н</t>
  </si>
  <si>
    <t>Машівський р-н</t>
  </si>
  <si>
    <t>Миргородський р-н</t>
  </si>
  <si>
    <t>Новосанжарський р-н</t>
  </si>
  <si>
    <t>Оржицький р-н</t>
  </si>
  <si>
    <t>Пирятинський р-н</t>
  </si>
  <si>
    <t>Полтавський р-н</t>
  </si>
  <si>
    <t>Решетилівський р-н</t>
  </si>
  <si>
    <t>Семенівський р-н</t>
  </si>
  <si>
    <t>Хорольський р-н</t>
  </si>
  <si>
    <t>Чорнухинський р-н</t>
  </si>
  <si>
    <t>Чутівський р-н</t>
  </si>
  <si>
    <t xml:space="preserve">отг с. Засулля </t>
  </si>
  <si>
    <t>отг с. Пришиб</t>
  </si>
  <si>
    <t xml:space="preserve">отг смт Шишаки         </t>
  </si>
  <si>
    <t>Рівненська область</t>
  </si>
  <si>
    <t>м. Вараш</t>
  </si>
  <si>
    <t>м. Дубно</t>
  </si>
  <si>
    <t>м. Рівне</t>
  </si>
  <si>
    <t>Березнівський р-н</t>
  </si>
  <si>
    <t>Володимирецький р-н</t>
  </si>
  <si>
    <t>Гощанський р-н</t>
  </si>
  <si>
    <t>Демидівський р-н</t>
  </si>
  <si>
    <t>Дубенський р-н</t>
  </si>
  <si>
    <t xml:space="preserve">Дубровицький р-н </t>
  </si>
  <si>
    <t>Зарічненський р-н</t>
  </si>
  <si>
    <t>Здолбунівський  р-н</t>
  </si>
  <si>
    <t>Корецький р-н</t>
  </si>
  <si>
    <t>Костопільський р-н</t>
  </si>
  <si>
    <t>Млинівський р-н*</t>
  </si>
  <si>
    <t>Острозький р-н</t>
  </si>
  <si>
    <t>Радивилівський  р-н</t>
  </si>
  <si>
    <t>Рівненський р-н</t>
  </si>
  <si>
    <t>Рокитнівський р-н</t>
  </si>
  <si>
    <t>Сарненський р-н</t>
  </si>
  <si>
    <t>отг м. Радивилів*</t>
  </si>
  <si>
    <t>отг с. Бабин</t>
  </si>
  <si>
    <t>отг с. Боремель</t>
  </si>
  <si>
    <t>отг с. Бугрин</t>
  </si>
  <si>
    <t>отг с. Висоцьк</t>
  </si>
  <si>
    <t>отг с. Деражне</t>
  </si>
  <si>
    <t>отг с. Козин*</t>
  </si>
  <si>
    <t>отг с. Крупець*</t>
  </si>
  <si>
    <t>отг с. Локниця</t>
  </si>
  <si>
    <t>отг с. Мала Любаша</t>
  </si>
  <si>
    <t>отг с. Миляч</t>
  </si>
  <si>
    <t>отг с. Мирогоща Друга</t>
  </si>
  <si>
    <t>отг с. Немовичі*</t>
  </si>
  <si>
    <t>отг с. Острожець*</t>
  </si>
  <si>
    <t>отг с. Підлозці</t>
  </si>
  <si>
    <t>отг с. Пісків*</t>
  </si>
  <si>
    <t>отг с. Привільне</t>
  </si>
  <si>
    <t>отг с. Тараканів*</t>
  </si>
  <si>
    <t>отг с. Ярославичі*</t>
  </si>
  <si>
    <t>отг с. Бокійма*</t>
  </si>
  <si>
    <t>отг смт Демидівка</t>
  </si>
  <si>
    <t>отг смт Клевань*</t>
  </si>
  <si>
    <t>отг смт Клесів</t>
  </si>
  <si>
    <t>отг смт Млинів</t>
  </si>
  <si>
    <t>отг смт Смига</t>
  </si>
  <si>
    <t>Сумська область</t>
  </si>
  <si>
    <t>м. Глухів</t>
  </si>
  <si>
    <t>м. Конотоп</t>
  </si>
  <si>
    <t>м. Охтирка</t>
  </si>
  <si>
    <t>м. Ромни</t>
  </si>
  <si>
    <t>м. Суми</t>
  </si>
  <si>
    <t>м. Шостка</t>
  </si>
  <si>
    <t>Бiлопiльський р-н</t>
  </si>
  <si>
    <t>Буринський р-н*</t>
  </si>
  <si>
    <t>Великописарівський р-н</t>
  </si>
  <si>
    <t>Глухiвський р-н</t>
  </si>
  <si>
    <t>Конотопський р-н</t>
  </si>
  <si>
    <t>Краснопільський р-н</t>
  </si>
  <si>
    <t>Кролевецький р-н</t>
  </si>
  <si>
    <t>Лебединський р-н</t>
  </si>
  <si>
    <t>Липоводолинський р-н</t>
  </si>
  <si>
    <t>Недригайлівський р-н</t>
  </si>
  <si>
    <t>Охтирський р-н</t>
  </si>
  <si>
    <t>Путивльський р-н</t>
  </si>
  <si>
    <t>Роменський р-н</t>
  </si>
  <si>
    <t>Середино-Будський р-н</t>
  </si>
  <si>
    <t>Сумський р-н</t>
  </si>
  <si>
    <t>Тростянецький р-н*</t>
  </si>
  <si>
    <t>Шосткинський р-н</t>
  </si>
  <si>
    <t xml:space="preserve">Ямпільський р-н </t>
  </si>
  <si>
    <t>отг с. Бездрик</t>
  </si>
  <si>
    <t>отг с. Береза</t>
  </si>
  <si>
    <t>отг с. Боромля</t>
  </si>
  <si>
    <t>отг с. Нижня Сироватка</t>
  </si>
  <si>
    <t>отг с. Бочечки</t>
  </si>
  <si>
    <t>отг с. Грунь</t>
  </si>
  <si>
    <t>отг смт Чупахівка</t>
  </si>
  <si>
    <t xml:space="preserve">отг м. Дружба </t>
  </si>
  <si>
    <t>отг с. Миропілля</t>
  </si>
  <si>
    <t>отг с. Чернеччина</t>
  </si>
  <si>
    <t>отг смт Зноб-Новгородське</t>
  </si>
  <si>
    <t>отг м. Буринь</t>
  </si>
  <si>
    <t>отг смт Шалигине</t>
  </si>
  <si>
    <t>отг м. Тростянець</t>
  </si>
  <si>
    <t>Тернопільська  область</t>
  </si>
  <si>
    <t>м. Тернопіль</t>
  </si>
  <si>
    <t>Бережанський р-н</t>
  </si>
  <si>
    <t>Борщівський р-н</t>
  </si>
  <si>
    <t>Бучацький р-н</t>
  </si>
  <si>
    <t>Гусятинський р-н</t>
  </si>
  <si>
    <t>Заліщицький р-н</t>
  </si>
  <si>
    <t>Збаразький р-н</t>
  </si>
  <si>
    <t>Зборівський р-н</t>
  </si>
  <si>
    <t>Козівський р-н</t>
  </si>
  <si>
    <t>Кременецький р-н</t>
  </si>
  <si>
    <t>Лановецький р-н</t>
  </si>
  <si>
    <t>Монастириський р-н</t>
  </si>
  <si>
    <t>Підгаєцький р-н</t>
  </si>
  <si>
    <t>Теребовлянський р-н</t>
  </si>
  <si>
    <t>Тернопільський р-н</t>
  </si>
  <si>
    <t>Чортківський р-н</t>
  </si>
  <si>
    <t>Шумський р-н</t>
  </si>
  <si>
    <t>отг смт Підволочиськ</t>
  </si>
  <si>
    <t>отг с. Байківці</t>
  </si>
  <si>
    <t>отг с. Великі Гаї</t>
  </si>
  <si>
    <t xml:space="preserve">отг смт Заводське </t>
  </si>
  <si>
    <t xml:space="preserve">отг смт Залізці </t>
  </si>
  <si>
    <t>отг смт Козлів</t>
  </si>
  <si>
    <t xml:space="preserve">отг смт Мельниця-Подільська </t>
  </si>
  <si>
    <t>отг с. Нове Село</t>
  </si>
  <si>
    <t>отг с. Озеряни</t>
  </si>
  <si>
    <t xml:space="preserve">отг смт Скала-Подільська </t>
  </si>
  <si>
    <t>отг м. Скалат</t>
  </si>
  <si>
    <t>отг смт Коропець</t>
  </si>
  <si>
    <t>Харківська область</t>
  </si>
  <si>
    <t>м. Ізюм</t>
  </si>
  <si>
    <t>м. Куп'янськ</t>
  </si>
  <si>
    <t>м. Лозова</t>
  </si>
  <si>
    <t>м. Чугуїв</t>
  </si>
  <si>
    <t>м. Люботин</t>
  </si>
  <si>
    <t>м. Харків</t>
  </si>
  <si>
    <t>м. Первомайський</t>
  </si>
  <si>
    <t>Балаклійський р-н</t>
  </si>
  <si>
    <t>Барвінківський р-н</t>
  </si>
  <si>
    <t>Близнюківський р-н</t>
  </si>
  <si>
    <t>Богодухівський р-н</t>
  </si>
  <si>
    <t>Борівський р-н</t>
  </si>
  <si>
    <t>Валківський р-н</t>
  </si>
  <si>
    <t>Великобурлуцький р-н</t>
  </si>
  <si>
    <t>Вовчанський р-н</t>
  </si>
  <si>
    <t>Дворічанський р-н</t>
  </si>
  <si>
    <t>Дергачівський р-н</t>
  </si>
  <si>
    <t>Зачепилівський р-н</t>
  </si>
  <si>
    <t>Зміївський р-н</t>
  </si>
  <si>
    <t>Кегичівський р-н</t>
  </si>
  <si>
    <t>Красноградський р-н</t>
  </si>
  <si>
    <t>Краснокутський р-н</t>
  </si>
  <si>
    <t>Нововодолазький р-н</t>
  </si>
  <si>
    <t xml:space="preserve"> Печенізький р-н</t>
  </si>
  <si>
    <t>Сахновщинський   р-н</t>
  </si>
  <si>
    <t>Харківський р-н</t>
  </si>
  <si>
    <t>Чугуївський р-н</t>
  </si>
  <si>
    <t>Шевченківський р-н</t>
  </si>
  <si>
    <t>отг смт Золочів</t>
  </si>
  <si>
    <t>отг смт Коломак</t>
  </si>
  <si>
    <t>отг смт Нова Водолага</t>
  </si>
  <si>
    <t>отг смт Чкаловське</t>
  </si>
  <si>
    <t>Херсонська область</t>
  </si>
  <si>
    <t xml:space="preserve">Обласний бюджет </t>
  </si>
  <si>
    <t>м. Нова Каховка</t>
  </si>
  <si>
    <t>м. Херсон</t>
  </si>
  <si>
    <t>Білозерський р-н</t>
  </si>
  <si>
    <t>Бериславський р-н</t>
  </si>
  <si>
    <t>В.Олександрівський р-н</t>
  </si>
  <si>
    <t>В.Лепетиський р-н</t>
  </si>
  <si>
    <t>Верхньорогачицький р-н</t>
  </si>
  <si>
    <t>Високопільський р-н</t>
  </si>
  <si>
    <t>Генічеський р-н</t>
  </si>
  <si>
    <t>Голопристанський р-н</t>
  </si>
  <si>
    <t>Горностаївський р-н</t>
  </si>
  <si>
    <t>Каланчацький р-н</t>
  </si>
  <si>
    <t>Каховський р-н</t>
  </si>
  <si>
    <t>Нижньосірогозький р-н</t>
  </si>
  <si>
    <t>Нововоронцовський р-н</t>
  </si>
  <si>
    <t>Новотроїцький р-н</t>
  </si>
  <si>
    <t>Скадовський р-н</t>
  </si>
  <si>
    <t>Олешківський р-н</t>
  </si>
  <si>
    <t>Чаплинський р-н</t>
  </si>
  <si>
    <t>отг с. Кочубеївка</t>
  </si>
  <si>
    <t>отг смт Асканія-Нова</t>
  </si>
  <si>
    <t>отг смт Каланчак</t>
  </si>
  <si>
    <t>отг с. В.Копані</t>
  </si>
  <si>
    <t>отг с. Музиківка</t>
  </si>
  <si>
    <t>отг с. Виноградівка</t>
  </si>
  <si>
    <t>Хмельницька область</t>
  </si>
  <si>
    <t>м. Хмельницький</t>
  </si>
  <si>
    <t>м. Кам"янець-Подiльський</t>
  </si>
  <si>
    <t>м. Нетішин</t>
  </si>
  <si>
    <t>Бiлогiрський  р-н</t>
  </si>
  <si>
    <t>Вiньковецький  р-н</t>
  </si>
  <si>
    <t>Волочиський р-н</t>
  </si>
  <si>
    <t>Деражнянський р-н</t>
  </si>
  <si>
    <t>Iзяславський р-н</t>
  </si>
  <si>
    <t>Кам"янець-Подільський р-н</t>
  </si>
  <si>
    <t>Красилівський р-н</t>
  </si>
  <si>
    <t>Славутський р-н</t>
  </si>
  <si>
    <t>Старокостянтинiвський р-н</t>
  </si>
  <si>
    <t>Теофiпольський р-н</t>
  </si>
  <si>
    <t>Хмельницький р-н</t>
  </si>
  <si>
    <t>Чемеровецький р-н</t>
  </si>
  <si>
    <t>Шепетівський р-н</t>
  </si>
  <si>
    <t>Ярмолинецький р-н</t>
  </si>
  <si>
    <t>отг м. Волочиськ</t>
  </si>
  <si>
    <t>отг м. Дунаївці</t>
  </si>
  <si>
    <t>отг смт Летичів</t>
  </si>
  <si>
    <t>отг смт Меджибіж</t>
  </si>
  <si>
    <t>отг смт Наркевичі</t>
  </si>
  <si>
    <t>отг смт Нова Ушиця</t>
  </si>
  <si>
    <t>отг м. Полонне</t>
  </si>
  <si>
    <t>отг смт Сатанів</t>
  </si>
  <si>
    <t>отг смт Стара Синява</t>
  </si>
  <si>
    <t>отг смт Чорний Острів</t>
  </si>
  <si>
    <t>Черкаська область</t>
  </si>
  <si>
    <t>м. Черкаси</t>
  </si>
  <si>
    <t>м. Ватутіне</t>
  </si>
  <si>
    <t>м. Золотоноша</t>
  </si>
  <si>
    <t>м. Канів*</t>
  </si>
  <si>
    <t>м. Сміла</t>
  </si>
  <si>
    <t>м. Умань</t>
  </si>
  <si>
    <t>Городищенський р-н</t>
  </si>
  <si>
    <t>Драбiвський р-н</t>
  </si>
  <si>
    <t>Жашкiвський р-н</t>
  </si>
  <si>
    <t>Звенигородський р-н</t>
  </si>
  <si>
    <t>Золотонiський р-н</t>
  </si>
  <si>
    <t>Кам'янський р-н</t>
  </si>
  <si>
    <t>Канiвський р-н</t>
  </si>
  <si>
    <t>Катеринопiльський р-н</t>
  </si>
  <si>
    <t>Корсунь-Шевченкiвський р-н</t>
  </si>
  <si>
    <t>Лисянський р-н</t>
  </si>
  <si>
    <t>Манькiвський р-н</t>
  </si>
  <si>
    <t>Монастерищенський р-н</t>
  </si>
  <si>
    <t>Смiлянський р-н</t>
  </si>
  <si>
    <t>Тальнiвський р-н</t>
  </si>
  <si>
    <t>Уманський р-н</t>
  </si>
  <si>
    <t>Христинiвський р-н</t>
  </si>
  <si>
    <t>Черкаський р-н</t>
  </si>
  <si>
    <t>Чигиринський р-н</t>
  </si>
  <si>
    <t>Чорнобаївський р-н</t>
  </si>
  <si>
    <t>Шполянський р-н*</t>
  </si>
  <si>
    <t>отг с. Білозір'я*</t>
  </si>
  <si>
    <t>отг смт Єрки</t>
  </si>
  <si>
    <t>отг с. Мокра Калигірка</t>
  </si>
  <si>
    <t>отг м. Тальне*</t>
  </si>
  <si>
    <t>отг смт Стеблів*</t>
  </si>
  <si>
    <t>отг с. Набутів*</t>
  </si>
  <si>
    <t>отг с. Селище*</t>
  </si>
  <si>
    <t>отг с. Ротмістрівка*</t>
  </si>
  <si>
    <t>отг м. Шпола</t>
  </si>
  <si>
    <t>отг с. Степанці*</t>
  </si>
  <si>
    <t>отг с. Мліїв</t>
  </si>
  <si>
    <t>отг с. Бузівка*</t>
  </si>
  <si>
    <t>отг с. Соколівка*</t>
  </si>
  <si>
    <t>отг м. Жашків*</t>
  </si>
  <si>
    <t>отг м. Кам’янка*</t>
  </si>
  <si>
    <t>отг с. Ліпляве*</t>
  </si>
  <si>
    <t>отг с. Карашина*</t>
  </si>
  <si>
    <t>отг с. Моринці*</t>
  </si>
  <si>
    <t>отг с. Іваньки*</t>
  </si>
  <si>
    <t>отг с. Паланка*</t>
  </si>
  <si>
    <t>отг с. Степанки*</t>
  </si>
  <si>
    <t>отг с. Іркліїв*</t>
  </si>
  <si>
    <t>отг с. Матусів*</t>
  </si>
  <si>
    <t>отг с. Зорівка</t>
  </si>
  <si>
    <t>отг с. Михайлівка*</t>
  </si>
  <si>
    <t>отг смт Буки*</t>
  </si>
  <si>
    <t>Чернівецька область</t>
  </si>
  <si>
    <t>м. Чернівці</t>
  </si>
  <si>
    <t>м. Новодністровськ</t>
  </si>
  <si>
    <t>Вижницький р-н</t>
  </si>
  <si>
    <t>Герцаївський район</t>
  </si>
  <si>
    <t>Глибоцький р-н</t>
  </si>
  <si>
    <t>Заставнівський р-н</t>
  </si>
  <si>
    <t>Кельменецький р-н</t>
  </si>
  <si>
    <t>Кіцманський р-н</t>
  </si>
  <si>
    <t>Новоселицький р-н</t>
  </si>
  <si>
    <t>Путильський р-н</t>
  </si>
  <si>
    <t>Сокирянський р-н</t>
  </si>
  <si>
    <t>Сторожинецький р-н</t>
  </si>
  <si>
    <t>Хотинський р-н</t>
  </si>
  <si>
    <t>отг смт Глибока</t>
  </si>
  <si>
    <t>отг м. Вашківці</t>
  </si>
  <si>
    <t>отг м. Вижниця</t>
  </si>
  <si>
    <t xml:space="preserve">Чернігівська область </t>
  </si>
  <si>
    <t>м. Чернiгiв</t>
  </si>
  <si>
    <t xml:space="preserve">м. Нiжин </t>
  </si>
  <si>
    <t xml:space="preserve">м. Прилуки </t>
  </si>
  <si>
    <t>Бахмaцький р-н</t>
  </si>
  <si>
    <t>Бобровицький р-н</t>
  </si>
  <si>
    <t>Борзнянський р-н</t>
  </si>
  <si>
    <t>Варвинський р-н</t>
  </si>
  <si>
    <t>Городнянський р-н</t>
  </si>
  <si>
    <t>Iчнянський р-н</t>
  </si>
  <si>
    <t>Козелецький р-н</t>
  </si>
  <si>
    <t>Коропський р-н</t>
  </si>
  <si>
    <t>Корюкiвський р-н</t>
  </si>
  <si>
    <t>Куликiвський р-н</t>
  </si>
  <si>
    <t>Менський  р-н</t>
  </si>
  <si>
    <t>Нiжинський  р-н</t>
  </si>
  <si>
    <t>Н.-Сiверський р-н</t>
  </si>
  <si>
    <t>Носiвський р-н</t>
  </si>
  <si>
    <t>Прилуцький  р-н</t>
  </si>
  <si>
    <t>Рiпкинський р-н</t>
  </si>
  <si>
    <t>Сосницький р-н</t>
  </si>
  <si>
    <t>Срiбнянський р-н</t>
  </si>
  <si>
    <t>Талалаївський р-н</t>
  </si>
  <si>
    <t>Чернiгiвський  р-н</t>
  </si>
  <si>
    <t>отг смт Десна</t>
  </si>
  <si>
    <t>отг смт Парафіївка</t>
  </si>
  <si>
    <t>отг м. Сновськ</t>
  </si>
  <si>
    <t>отг м. Семенівка</t>
  </si>
  <si>
    <t>м. Київ</t>
  </si>
  <si>
    <t>Полонський р-н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</si>
</sst>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#,##0.0"/>
    <numFmt numFmtId="165" formatCode="#&quot; &quot;##0.0"/>
    <numFmt numFmtId="166" formatCode="0.0"/>
    <numFmt numFmtId="167" formatCode="[$-422]General"/>
    <numFmt numFmtId="168" formatCode="#,##0.00_ ;[Red]\-#,##0.00\ "/>
    <numFmt numFmtId="169" formatCode="#"/>
    <numFmt numFmtId="170" formatCode="#,###"/>
    <numFmt numFmtId="171" formatCode="#,##0.0&quot;₴&quot;"/>
    <numFmt numFmtId="172" formatCode="[$-422]0"/>
    <numFmt numFmtId="173" formatCode="#,##0;&quot;-&quot;#,##0"/>
  </numFmts>
  <fonts count="40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2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1"/>
      <charset val="204"/>
    </font>
    <font>
      <b/>
      <sz val="14"/>
      <color rgb="FF000000"/>
      <name val="Times New Roman1"/>
      <charset val="204"/>
    </font>
    <font>
      <i/>
      <sz val="14"/>
      <color rgb="FF000000"/>
      <name val="Times New Roman1"/>
      <charset val="204"/>
    </font>
    <font>
      <b/>
      <i/>
      <sz val="14"/>
      <color rgb="FF000000"/>
      <name val="Times New Roman1"/>
      <charset val="204"/>
    </font>
    <font>
      <sz val="14"/>
      <color rgb="FF000000"/>
      <name val="Times New Roman"/>
      <family val="1"/>
      <charset val="1"/>
    </font>
    <font>
      <sz val="10"/>
      <name val="Arial Cyr"/>
      <charset val="204"/>
    </font>
    <font>
      <sz val="14"/>
      <name val="Times New Roman Cyr"/>
      <family val="1"/>
      <charset val="204"/>
    </font>
    <font>
      <b/>
      <sz val="14"/>
      <color rgb="FFFF0000"/>
      <name val="Times New Roman1"/>
      <charset val="204"/>
    </font>
    <font>
      <sz val="14"/>
      <color theme="1"/>
      <name val="Times New Roman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43" fontId="1" fillId="0" borderId="0" applyFont="0" applyFill="0" applyBorder="0" applyAlignment="0" applyProtection="0"/>
    <xf numFmtId="0" fontId="15" fillId="0" borderId="0"/>
    <xf numFmtId="0" fontId="17" fillId="0" borderId="0"/>
    <xf numFmtId="0" fontId="36" fillId="0" borderId="0"/>
  </cellStyleXfs>
  <cellXfs count="69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/>
    <xf numFmtId="164" fontId="13" fillId="2" borderId="0" xfId="0" applyNumberFormat="1" applyFont="1" applyFill="1" applyBorder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/>
    <xf numFmtId="0" fontId="6" fillId="0" borderId="15" xfId="0" applyFont="1" applyBorder="1" applyAlignment="1">
      <alignment horizontal="left" wrapText="1"/>
    </xf>
    <xf numFmtId="0" fontId="22" fillId="0" borderId="14" xfId="0" applyFont="1" applyBorder="1"/>
    <xf numFmtId="0" fontId="23" fillId="0" borderId="15" xfId="0" applyFont="1" applyBorder="1" applyAlignment="1">
      <alignment horizontal="left" vertical="center" wrapText="1"/>
    </xf>
    <xf numFmtId="0" fontId="21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wrapText="1"/>
    </xf>
    <xf numFmtId="0" fontId="25" fillId="0" borderId="9" xfId="0" applyFont="1" applyBorder="1"/>
    <xf numFmtId="0" fontId="26" fillId="0" borderId="21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7" fillId="3" borderId="21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justify" wrapText="1"/>
    </xf>
    <xf numFmtId="0" fontId="22" fillId="0" borderId="9" xfId="0" applyFont="1" applyFill="1" applyBorder="1"/>
    <xf numFmtId="0" fontId="23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6" fillId="0" borderId="9" xfId="0" applyFont="1" applyFill="1" applyBorder="1"/>
    <xf numFmtId="0" fontId="23" fillId="0" borderId="9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/>
    <xf numFmtId="0" fontId="22" fillId="0" borderId="9" xfId="0" applyFont="1" applyBorder="1"/>
    <xf numFmtId="0" fontId="9" fillId="0" borderId="19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justify" wrapText="1"/>
    </xf>
    <xf numFmtId="0" fontId="23" fillId="0" borderId="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justify" wrapText="1"/>
    </xf>
    <xf numFmtId="166" fontId="21" fillId="0" borderId="1" xfId="7" applyNumberFormat="1" applyFont="1" applyFill="1" applyBorder="1"/>
    <xf numFmtId="166" fontId="21" fillId="0" borderId="1" xfId="7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justify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/>
    <xf numFmtId="0" fontId="13" fillId="0" borderId="1" xfId="0" applyFont="1" applyFill="1" applyBorder="1" applyAlignment="1">
      <alignment horizontal="left" vertical="justify" wrapText="1"/>
    </xf>
    <xf numFmtId="0" fontId="19" fillId="0" borderId="9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8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vertical="center"/>
    </xf>
    <xf numFmtId="0" fontId="29" fillId="2" borderId="18" xfId="0" applyFont="1" applyFill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30" fillId="0" borderId="19" xfId="0" applyFont="1" applyBorder="1"/>
    <xf numFmtId="0" fontId="29" fillId="0" borderId="1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30" fillId="0" borderId="1" xfId="0" applyFont="1" applyBorder="1"/>
    <xf numFmtId="0" fontId="28" fillId="0" borderId="1" xfId="0" applyFont="1" applyBorder="1" applyAlignment="1">
      <alignment vertical="center"/>
    </xf>
    <xf numFmtId="0" fontId="29" fillId="0" borderId="1" xfId="0" applyFont="1" applyBorder="1"/>
    <xf numFmtId="167" fontId="31" fillId="2" borderId="26" xfId="4" applyNumberFormat="1" applyFont="1" applyFill="1" applyBorder="1" applyAlignment="1">
      <alignment horizontal="center" vertical="center"/>
    </xf>
    <xf numFmtId="167" fontId="32" fillId="2" borderId="27" xfId="4" applyNumberFormat="1" applyFont="1" applyFill="1" applyBorder="1" applyAlignment="1">
      <alignment horizontal="left" vertical="center" wrapText="1"/>
    </xf>
    <xf numFmtId="167" fontId="33" fillId="0" borderId="28" xfId="4" applyNumberFormat="1" applyFont="1" applyFill="1" applyBorder="1" applyAlignment="1">
      <alignment horizontal="center" vertical="center"/>
    </xf>
    <xf numFmtId="167" fontId="34" fillId="0" borderId="29" xfId="4" applyNumberFormat="1" applyFont="1" applyFill="1" applyBorder="1" applyAlignment="1">
      <alignment horizontal="left" vertical="center" wrapText="1"/>
    </xf>
    <xf numFmtId="167" fontId="31" fillId="0" borderId="30" xfId="4" applyNumberFormat="1" applyFont="1" applyFill="1" applyBorder="1" applyAlignment="1">
      <alignment horizontal="center" vertical="center"/>
    </xf>
    <xf numFmtId="167" fontId="32" fillId="0" borderId="31" xfId="4" applyNumberFormat="1" applyFont="1" applyFill="1" applyBorder="1" applyAlignment="1">
      <alignment horizontal="left" vertical="center" wrapText="1"/>
    </xf>
    <xf numFmtId="167" fontId="32" fillId="0" borderId="30" xfId="4" applyNumberFormat="1" applyFont="1" applyFill="1" applyBorder="1"/>
    <xf numFmtId="167" fontId="32" fillId="0" borderId="31" xfId="4" applyNumberFormat="1" applyFont="1" applyFill="1" applyBorder="1" applyAlignment="1">
      <alignment horizontal="left" vertical="top" wrapText="1"/>
    </xf>
    <xf numFmtId="167" fontId="33" fillId="0" borderId="30" xfId="4" applyNumberFormat="1" applyFont="1" applyFill="1" applyBorder="1"/>
    <xf numFmtId="167" fontId="34" fillId="0" borderId="31" xfId="4" applyNumberFormat="1" applyFont="1" applyFill="1" applyBorder="1" applyAlignment="1">
      <alignment horizontal="left" vertical="center" wrapText="1"/>
    </xf>
    <xf numFmtId="167" fontId="31" fillId="0" borderId="31" xfId="4" applyNumberFormat="1" applyFont="1" applyFill="1" applyBorder="1" applyAlignment="1">
      <alignment horizontal="left" vertical="center"/>
    </xf>
    <xf numFmtId="167" fontId="31" fillId="0" borderId="31" xfId="4" applyNumberFormat="1" applyFont="1" applyFill="1" applyBorder="1" applyAlignment="1" applyProtection="1">
      <alignment horizontal="left" vertical="center"/>
    </xf>
    <xf numFmtId="167" fontId="32" fillId="0" borderId="31" xfId="4" applyNumberFormat="1" applyFont="1" applyFill="1" applyBorder="1" applyAlignment="1">
      <alignment horizontal="left" vertical="center"/>
    </xf>
    <xf numFmtId="167" fontId="27" fillId="0" borderId="31" xfId="4" applyNumberFormat="1" applyFont="1" applyFill="1" applyBorder="1" applyAlignment="1">
      <alignment horizontal="left" vertical="center"/>
    </xf>
    <xf numFmtId="167" fontId="34" fillId="0" borderId="30" xfId="4" applyNumberFormat="1" applyFont="1" applyFill="1" applyBorder="1" applyAlignment="1">
      <alignment horizontal="center" vertical="center"/>
    </xf>
    <xf numFmtId="167" fontId="31" fillId="0" borderId="31" xfId="4" applyNumberFormat="1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justify" wrapText="1"/>
    </xf>
    <xf numFmtId="0" fontId="6" fillId="2" borderId="32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9" xfId="0" applyFont="1" applyFill="1" applyBorder="1"/>
    <xf numFmtId="0" fontId="24" fillId="0" borderId="1" xfId="0" applyFont="1" applyFill="1" applyBorder="1" applyAlignment="1">
      <alignment horizontal="left" wrapText="1"/>
    </xf>
    <xf numFmtId="0" fontId="25" fillId="0" borderId="9" xfId="0" applyFont="1" applyFill="1" applyBorder="1"/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1" fontId="6" fillId="2" borderId="34" xfId="0" applyNumberFormat="1" applyFont="1" applyFill="1" applyBorder="1" applyAlignment="1">
      <alignment vertical="center"/>
    </xf>
    <xf numFmtId="1" fontId="6" fillId="2" borderId="35" xfId="0" applyNumberFormat="1" applyFont="1" applyFill="1" applyBorder="1" applyAlignment="1">
      <alignment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right" vertical="center" wrapText="1"/>
    </xf>
    <xf numFmtId="164" fontId="13" fillId="2" borderId="36" xfId="0" applyNumberFormat="1" applyFont="1" applyFill="1" applyBorder="1" applyAlignment="1">
      <alignment horizontal="right" vertical="center" wrapText="1"/>
    </xf>
    <xf numFmtId="3" fontId="21" fillId="3" borderId="19" xfId="0" applyNumberFormat="1" applyFont="1" applyFill="1" applyBorder="1" applyAlignment="1">
      <alignment horizontal="center" vertical="center" wrapText="1"/>
    </xf>
    <xf numFmtId="164" fontId="21" fillId="3" borderId="19" xfId="0" applyNumberFormat="1" applyFont="1" applyFill="1" applyBorder="1" applyAlignment="1">
      <alignment horizontal="right" vertical="center" wrapText="1"/>
    </xf>
    <xf numFmtId="164" fontId="21" fillId="3" borderId="19" xfId="0" applyNumberFormat="1" applyFont="1" applyFill="1" applyBorder="1" applyAlignment="1">
      <alignment horizontal="right" vertical="center"/>
    </xf>
    <xf numFmtId="164" fontId="21" fillId="3" borderId="37" xfId="0" applyNumberFormat="1" applyFont="1" applyFill="1" applyBorder="1" applyAlignment="1">
      <alignment horizontal="right" vertical="center"/>
    </xf>
    <xf numFmtId="164" fontId="21" fillId="3" borderId="38" xfId="0" applyNumberFormat="1" applyFont="1" applyFill="1" applyBorder="1" applyAlignment="1">
      <alignment horizontal="right" vertical="center"/>
    </xf>
    <xf numFmtId="164" fontId="13" fillId="3" borderId="38" xfId="0" applyNumberFormat="1" applyFont="1" applyFill="1" applyBorder="1" applyAlignment="1">
      <alignment horizontal="right" vertical="center" wrapText="1"/>
    </xf>
    <xf numFmtId="164" fontId="13" fillId="3" borderId="38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21" fillId="0" borderId="38" xfId="0" applyNumberFormat="1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right" vertical="center" wrapText="1"/>
    </xf>
    <xf numFmtId="164" fontId="6" fillId="2" borderId="39" xfId="0" applyNumberFormat="1" applyFont="1" applyFill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/>
    </xf>
    <xf numFmtId="164" fontId="9" fillId="0" borderId="40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right" vertical="center"/>
    </xf>
    <xf numFmtId="164" fontId="6" fillId="2" borderId="36" xfId="0" applyNumberFormat="1" applyFont="1" applyFill="1" applyBorder="1" applyAlignment="1">
      <alignment horizontal="right" vertical="center"/>
    </xf>
    <xf numFmtId="1" fontId="27" fillId="0" borderId="19" xfId="0" applyNumberFormat="1" applyFont="1" applyBorder="1" applyAlignment="1">
      <alignment horizontal="center" vertical="center" wrapText="1"/>
    </xf>
    <xf numFmtId="164" fontId="27" fillId="0" borderId="19" xfId="0" applyNumberFormat="1" applyFont="1" applyBorder="1" applyAlignment="1">
      <alignment horizontal="right" vertical="center" wrapText="1"/>
    </xf>
    <xf numFmtId="164" fontId="27" fillId="0" borderId="19" xfId="0" applyNumberFormat="1" applyFont="1" applyBorder="1" applyAlignment="1">
      <alignment horizontal="right" vertical="center"/>
    </xf>
    <xf numFmtId="164" fontId="27" fillId="0" borderId="37" xfId="0" applyNumberFormat="1" applyFont="1" applyBorder="1" applyAlignment="1">
      <alignment horizontal="right" vertical="center"/>
    </xf>
    <xf numFmtId="0" fontId="29" fillId="0" borderId="19" xfId="0" applyFont="1" applyFill="1" applyBorder="1" applyAlignment="1">
      <alignment horizontal="center" vertical="center"/>
    </xf>
    <xf numFmtId="164" fontId="29" fillId="0" borderId="19" xfId="0" applyNumberFormat="1" applyFont="1" applyFill="1" applyBorder="1" applyAlignment="1">
      <alignment horizontal="right" vertical="center"/>
    </xf>
    <xf numFmtId="164" fontId="29" fillId="0" borderId="37" xfId="0" applyNumberFormat="1" applyFont="1" applyFill="1" applyBorder="1" applyAlignment="1">
      <alignment horizontal="right" vertical="center"/>
    </xf>
    <xf numFmtId="164" fontId="9" fillId="0" borderId="13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3" borderId="38" xfId="0" applyNumberFormat="1" applyFont="1" applyFill="1" applyBorder="1" applyAlignment="1">
      <alignment horizontal="right"/>
    </xf>
    <xf numFmtId="169" fontId="24" fillId="2" borderId="18" xfId="0" applyNumberFormat="1" applyFont="1" applyFill="1" applyBorder="1" applyAlignment="1">
      <alignment horizontal="center" vertical="center"/>
    </xf>
    <xf numFmtId="164" fontId="24" fillId="2" borderId="18" xfId="0" applyNumberFormat="1" applyFont="1" applyFill="1" applyBorder="1" applyAlignment="1">
      <alignment vertical="center" wrapText="1"/>
    </xf>
    <xf numFmtId="164" fontId="24" fillId="2" borderId="18" xfId="0" applyNumberFormat="1" applyFont="1" applyFill="1" applyBorder="1" applyAlignment="1">
      <alignment vertical="center"/>
    </xf>
    <xf numFmtId="164" fontId="24" fillId="2" borderId="36" xfId="0" applyNumberFormat="1" applyFont="1" applyFill="1" applyBorder="1" applyAlignment="1">
      <alignment vertical="center"/>
    </xf>
    <xf numFmtId="164" fontId="27" fillId="0" borderId="19" xfId="0" applyNumberFormat="1" applyFont="1" applyBorder="1" applyAlignment="1">
      <alignment vertical="center" wrapText="1"/>
    </xf>
    <xf numFmtId="164" fontId="27" fillId="0" borderId="19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right" vertical="center" wrapText="1"/>
    </xf>
    <xf numFmtId="164" fontId="9" fillId="0" borderId="19" xfId="0" applyNumberFormat="1" applyFont="1" applyFill="1" applyBorder="1" applyAlignment="1">
      <alignment vertical="center"/>
    </xf>
    <xf numFmtId="164" fontId="9" fillId="0" borderId="37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right" vertical="center" wrapText="1"/>
    </xf>
    <xf numFmtId="164" fontId="6" fillId="2" borderId="36" xfId="0" applyNumberFormat="1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vertical="center"/>
    </xf>
    <xf numFmtId="4" fontId="9" fillId="0" borderId="19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164" fontId="6" fillId="2" borderId="36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vertical="center"/>
    </xf>
    <xf numFmtId="164" fontId="9" fillId="0" borderId="43" xfId="0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vertical="center"/>
    </xf>
    <xf numFmtId="1" fontId="6" fillId="0" borderId="24" xfId="0" applyNumberFormat="1" applyFont="1" applyFill="1" applyBorder="1" applyAlignment="1">
      <alignment horizontal="center" vertical="center"/>
    </xf>
    <xf numFmtId="164" fontId="9" fillId="0" borderId="44" xfId="0" applyNumberFormat="1" applyFont="1" applyFill="1" applyBorder="1" applyAlignment="1">
      <alignment horizontal="right" vertic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right" vertical="center"/>
    </xf>
    <xf numFmtId="164" fontId="9" fillId="0" borderId="37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4" fontId="6" fillId="0" borderId="19" xfId="0" applyNumberFormat="1" applyFont="1" applyFill="1" applyBorder="1" applyAlignment="1">
      <alignment horizontal="right" vertical="center"/>
    </xf>
    <xf numFmtId="164" fontId="6" fillId="0" borderId="37" xfId="0" applyNumberFormat="1" applyFont="1" applyFill="1" applyBorder="1" applyAlignment="1">
      <alignment horizontal="right" vertical="center"/>
    </xf>
    <xf numFmtId="164" fontId="37" fillId="0" borderId="1" xfId="9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4" fontId="6" fillId="2" borderId="36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right" vertical="center" wrapText="1"/>
    </xf>
    <xf numFmtId="164" fontId="6" fillId="0" borderId="37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45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1" fontId="21" fillId="0" borderId="19" xfId="0" applyNumberFormat="1" applyFont="1" applyFill="1" applyBorder="1" applyAlignment="1">
      <alignment horizontal="center" vertical="center" wrapText="1"/>
    </xf>
    <xf numFmtId="164" fontId="21" fillId="0" borderId="19" xfId="0" applyNumberFormat="1" applyFont="1" applyFill="1" applyBorder="1" applyAlignment="1">
      <alignment horizontal="right" vertical="center" wrapText="1"/>
    </xf>
    <xf numFmtId="164" fontId="21" fillId="0" borderId="19" xfId="0" applyNumberFormat="1" applyFont="1" applyFill="1" applyBorder="1" applyAlignment="1">
      <alignment vertical="center"/>
    </xf>
    <xf numFmtId="164" fontId="21" fillId="0" borderId="37" xfId="0" applyNumberFormat="1" applyFont="1" applyFill="1" applyBorder="1" applyAlignment="1">
      <alignment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vertical="center" wrapText="1"/>
    </xf>
    <xf numFmtId="164" fontId="6" fillId="2" borderId="39" xfId="0" applyNumberFormat="1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0" fontId="29" fillId="2" borderId="18" xfId="0" applyFont="1" applyFill="1" applyBorder="1" applyAlignment="1">
      <alignment horizontal="center" vertical="center"/>
    </xf>
    <xf numFmtId="164" fontId="29" fillId="2" borderId="18" xfId="0" applyNumberFormat="1" applyFont="1" applyFill="1" applyBorder="1" applyAlignment="1">
      <alignment vertical="center"/>
    </xf>
    <xf numFmtId="164" fontId="29" fillId="2" borderId="36" xfId="0" applyNumberFormat="1" applyFont="1" applyFill="1" applyBorder="1" applyAlignment="1">
      <alignment vertical="center"/>
    </xf>
    <xf numFmtId="0" fontId="29" fillId="0" borderId="19" xfId="0" applyFont="1" applyBorder="1" applyAlignment="1">
      <alignment horizontal="center"/>
    </xf>
    <xf numFmtId="164" fontId="29" fillId="0" borderId="19" xfId="0" applyNumberFormat="1" applyFont="1" applyBorder="1"/>
    <xf numFmtId="164" fontId="29" fillId="0" borderId="37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/>
    <xf numFmtId="164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vertical="center"/>
    </xf>
    <xf numFmtId="3" fontId="32" fillId="2" borderId="27" xfId="4" applyNumberFormat="1" applyFont="1" applyFill="1" applyBorder="1" applyAlignment="1">
      <alignment horizontal="center" vertical="center" wrapText="1"/>
    </xf>
    <xf numFmtId="164" fontId="32" fillId="2" borderId="27" xfId="4" applyNumberFormat="1" applyFont="1" applyFill="1" applyBorder="1" applyAlignment="1">
      <alignment horizontal="right" vertical="center" wrapText="1"/>
    </xf>
    <xf numFmtId="164" fontId="32" fillId="2" borderId="46" xfId="4" applyNumberFormat="1" applyFont="1" applyFill="1" applyBorder="1" applyAlignment="1">
      <alignment horizontal="right" vertical="center" wrapText="1"/>
    </xf>
    <xf numFmtId="172" fontId="31" fillId="0" borderId="29" xfId="4" applyNumberFormat="1" applyFont="1" applyFill="1" applyBorder="1" applyAlignment="1">
      <alignment horizontal="center" vertical="center" wrapText="1"/>
    </xf>
    <xf numFmtId="164" fontId="31" fillId="0" borderId="29" xfId="4" applyNumberFormat="1" applyFont="1" applyFill="1" applyBorder="1" applyAlignment="1">
      <alignment horizontal="right" vertical="center" wrapText="1"/>
    </xf>
    <xf numFmtId="164" fontId="31" fillId="0" borderId="29" xfId="4" applyNumberFormat="1" applyFont="1" applyFill="1" applyBorder="1" applyAlignment="1">
      <alignment horizontal="right" vertical="center"/>
    </xf>
    <xf numFmtId="164" fontId="31" fillId="0" borderId="47" xfId="4" applyNumberFormat="1" applyFont="1" applyFill="1" applyBorder="1" applyAlignment="1">
      <alignment horizontal="right" vertical="center"/>
    </xf>
    <xf numFmtId="173" fontId="32" fillId="0" borderId="31" xfId="4" applyNumberFormat="1" applyFont="1" applyFill="1" applyBorder="1" applyAlignment="1">
      <alignment horizontal="center" vertical="center" wrapText="1"/>
    </xf>
    <xf numFmtId="164" fontId="32" fillId="0" borderId="31" xfId="4" applyNumberFormat="1" applyFont="1" applyFill="1" applyBorder="1" applyAlignment="1">
      <alignment horizontal="right" vertical="center" wrapText="1"/>
    </xf>
    <xf numFmtId="164" fontId="32" fillId="0" borderId="31" xfId="4" applyNumberFormat="1" applyFont="1" applyFill="1" applyBorder="1" applyAlignment="1">
      <alignment horizontal="right" vertical="center"/>
    </xf>
    <xf numFmtId="164" fontId="38" fillId="0" borderId="31" xfId="4" applyNumberFormat="1" applyFont="1" applyFill="1" applyBorder="1" applyAlignment="1">
      <alignment horizontal="right" vertical="center" wrapText="1"/>
    </xf>
    <xf numFmtId="164" fontId="38" fillId="0" borderId="48" xfId="4" applyNumberFormat="1" applyFont="1" applyFill="1" applyBorder="1" applyAlignment="1">
      <alignment horizontal="right" vertical="center" wrapText="1"/>
    </xf>
    <xf numFmtId="164" fontId="32" fillId="0" borderId="48" xfId="4" applyNumberFormat="1" applyFont="1" applyFill="1" applyBorder="1" applyAlignment="1">
      <alignment horizontal="right" vertical="center" wrapText="1"/>
    </xf>
    <xf numFmtId="167" fontId="32" fillId="0" borderId="31" xfId="4" applyNumberFormat="1" applyFont="1" applyFill="1" applyBorder="1" applyAlignment="1">
      <alignment vertical="center"/>
    </xf>
    <xf numFmtId="164" fontId="31" fillId="0" borderId="31" xfId="4" applyNumberFormat="1" applyFont="1" applyFill="1" applyBorder="1" applyAlignment="1">
      <alignment horizontal="right" vertical="center"/>
    </xf>
    <xf numFmtId="164" fontId="32" fillId="0" borderId="48" xfId="4" applyNumberFormat="1" applyFont="1" applyFill="1" applyBorder="1" applyAlignment="1">
      <alignment horizontal="right" vertical="center"/>
    </xf>
    <xf numFmtId="167" fontId="31" fillId="0" borderId="31" xfId="4" applyNumberFormat="1" applyFont="1" applyFill="1" applyBorder="1" applyAlignment="1">
      <alignment horizontal="center" vertical="center"/>
    </xf>
    <xf numFmtId="164" fontId="31" fillId="0" borderId="48" xfId="4" applyNumberFormat="1" applyFont="1" applyFill="1" applyBorder="1" applyAlignment="1">
      <alignment horizontal="right" vertical="center"/>
    </xf>
    <xf numFmtId="167" fontId="32" fillId="0" borderId="31" xfId="4" applyNumberFormat="1" applyFont="1" applyFill="1" applyBorder="1" applyAlignment="1">
      <alignment horizontal="center" vertical="center"/>
    </xf>
    <xf numFmtId="164" fontId="31" fillId="0" borderId="31" xfId="0" applyNumberFormat="1" applyFont="1" applyFill="1" applyBorder="1" applyAlignment="1">
      <alignment horizontal="right" vertical="center" wrapText="1"/>
    </xf>
    <xf numFmtId="164" fontId="39" fillId="0" borderId="31" xfId="0" applyNumberFormat="1" applyFont="1" applyFill="1" applyBorder="1" applyAlignment="1">
      <alignment horizontal="right" vertical="center" wrapText="1"/>
    </xf>
    <xf numFmtId="164" fontId="31" fillId="0" borderId="48" xfId="0" applyNumberFormat="1" applyFont="1" applyFill="1" applyBorder="1" applyAlignment="1">
      <alignment horizontal="right" vertical="center" wrapText="1"/>
    </xf>
    <xf numFmtId="167" fontId="31" fillId="0" borderId="31" xfId="4" applyNumberFormat="1" applyFont="1" applyFill="1" applyBorder="1" applyAlignment="1" applyProtection="1">
      <alignment horizontal="center" vertical="center"/>
    </xf>
    <xf numFmtId="164" fontId="31" fillId="0" borderId="31" xfId="4" applyNumberFormat="1" applyFont="1" applyFill="1" applyBorder="1" applyAlignment="1" applyProtection="1">
      <alignment horizontal="right" vertical="center"/>
    </xf>
    <xf numFmtId="164" fontId="31" fillId="0" borderId="48" xfId="4" applyNumberFormat="1" applyFont="1" applyFill="1" applyBorder="1" applyAlignment="1" applyProtection="1">
      <alignment horizontal="right" vertical="center"/>
    </xf>
    <xf numFmtId="164" fontId="6" fillId="2" borderId="18" xfId="0" applyNumberFormat="1" applyFont="1" applyFill="1" applyBorder="1" applyAlignment="1">
      <alignment vertical="center" wrapText="1"/>
    </xf>
    <xf numFmtId="164" fontId="9" fillId="0" borderId="19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1" fontId="6" fillId="2" borderId="18" xfId="0" applyNumberFormat="1" applyFont="1" applyFill="1" applyBorder="1" applyAlignment="1">
      <alignment horizontal="center" vertical="center" wrapText="1"/>
    </xf>
    <xf numFmtId="164" fontId="9" fillId="0" borderId="38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Fill="1" applyBorder="1" applyAlignment="1"/>
    <xf numFmtId="164" fontId="9" fillId="0" borderId="45" xfId="0" applyNumberFormat="1" applyFont="1" applyFill="1" applyBorder="1"/>
    <xf numFmtId="1" fontId="24" fillId="2" borderId="18" xfId="0" applyNumberFormat="1" applyFont="1" applyFill="1" applyBorder="1" applyAlignment="1">
      <alignment horizontal="center" vertical="center" wrapText="1"/>
    </xf>
    <xf numFmtId="164" fontId="24" fillId="2" borderId="18" xfId="0" applyNumberFormat="1" applyFont="1" applyFill="1" applyBorder="1" applyAlignment="1">
      <alignment horizontal="right" vertical="center" wrapText="1"/>
    </xf>
    <xf numFmtId="164" fontId="24" fillId="2" borderId="18" xfId="0" applyNumberFormat="1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horizontal="right" vertical="center"/>
    </xf>
    <xf numFmtId="164" fontId="24" fillId="2" borderId="36" xfId="0" applyNumberFormat="1" applyFont="1" applyFill="1" applyBorder="1" applyAlignment="1">
      <alignment horizontal="right" vertical="center"/>
    </xf>
    <xf numFmtId="1" fontId="24" fillId="0" borderId="19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right" vertical="center" wrapText="1"/>
    </xf>
    <xf numFmtId="0" fontId="24" fillId="0" borderId="19" xfId="0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164" fontId="27" fillId="0" borderId="1" xfId="0" applyNumberFormat="1" applyFont="1" applyFill="1" applyBorder="1" applyAlignment="1">
      <alignment horizontal="right" vertical="center"/>
    </xf>
    <xf numFmtId="1" fontId="27" fillId="0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164" fontId="27" fillId="0" borderId="1" xfId="0" applyNumberFormat="1" applyFont="1" applyBorder="1" applyAlignment="1">
      <alignment horizontal="right" vertical="center"/>
    </xf>
    <xf numFmtId="1" fontId="27" fillId="0" borderId="1" xfId="0" applyNumberFormat="1" applyFont="1" applyBorder="1" applyAlignment="1">
      <alignment horizontal="right" vertical="center"/>
    </xf>
    <xf numFmtId="164" fontId="27" fillId="0" borderId="38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164" fontId="9" fillId="0" borderId="19" xfId="0" applyNumberFormat="1" applyFont="1" applyFill="1" applyBorder="1" applyAlignment="1">
      <alignment horizontal="center" vertical="center" wrapText="1"/>
    </xf>
    <xf numFmtId="1" fontId="6" fillId="2" borderId="35" xfId="0" applyNumberFormat="1" applyFont="1" applyFill="1" applyBorder="1" applyAlignment="1">
      <alignment horizontal="center" vertical="center" wrapText="1"/>
    </xf>
    <xf numFmtId="165" fontId="6" fillId="2" borderId="35" xfId="0" applyNumberFormat="1" applyFont="1" applyFill="1" applyBorder="1" applyAlignment="1">
      <alignment vertical="center" wrapText="1"/>
    </xf>
    <xf numFmtId="165" fontId="6" fillId="2" borderId="35" xfId="0" applyNumberFormat="1" applyFont="1" applyFill="1" applyBorder="1" applyAlignment="1">
      <alignment vertical="center"/>
    </xf>
    <xf numFmtId="165" fontId="6" fillId="2" borderId="49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left" vertical="center" wrapText="1"/>
    </xf>
    <xf numFmtId="3" fontId="21" fillId="3" borderId="21" xfId="0" applyNumberFormat="1" applyFont="1" applyFill="1" applyBorder="1" applyAlignment="1">
      <alignment horizontal="center" vertical="center" wrapText="1"/>
    </xf>
    <xf numFmtId="164" fontId="21" fillId="3" borderId="21" xfId="0" applyNumberFormat="1" applyFont="1" applyFill="1" applyBorder="1" applyAlignment="1">
      <alignment horizontal="right" vertical="center" wrapText="1"/>
    </xf>
    <xf numFmtId="164" fontId="21" fillId="3" borderId="21" xfId="0" applyNumberFormat="1" applyFont="1" applyFill="1" applyBorder="1" applyAlignment="1">
      <alignment horizontal="right" vertical="center"/>
    </xf>
    <xf numFmtId="164" fontId="13" fillId="3" borderId="21" xfId="0" applyNumberFormat="1" applyFont="1" applyFill="1" applyBorder="1" applyAlignment="1">
      <alignment horizontal="right" vertical="center"/>
    </xf>
    <xf numFmtId="0" fontId="13" fillId="3" borderId="20" xfId="0" applyFont="1" applyFill="1" applyBorder="1"/>
    <xf numFmtId="0" fontId="13" fillId="3" borderId="54" xfId="0" applyFont="1" applyFill="1" applyBorder="1" applyAlignment="1">
      <alignment horizontal="left" vertical="justify" wrapText="1"/>
    </xf>
    <xf numFmtId="3" fontId="13" fillId="3" borderId="21" xfId="0" applyNumberFormat="1" applyFont="1" applyFill="1" applyBorder="1" applyAlignment="1">
      <alignment horizontal="center" vertical="center" wrapText="1"/>
    </xf>
    <xf numFmtId="164" fontId="13" fillId="3" borderId="21" xfId="0" applyNumberFormat="1" applyFont="1" applyFill="1" applyBorder="1" applyAlignment="1">
      <alignment horizontal="right" vertical="center" wrapText="1"/>
    </xf>
    <xf numFmtId="0" fontId="19" fillId="3" borderId="20" xfId="0" applyFont="1" applyFill="1" applyBorder="1"/>
    <xf numFmtId="0" fontId="20" fillId="3" borderId="54" xfId="0" applyFont="1" applyFill="1" applyBorder="1" applyAlignment="1">
      <alignment horizontal="left" vertical="center" wrapText="1"/>
    </xf>
    <xf numFmtId="3" fontId="21" fillId="3" borderId="21" xfId="0" applyNumberFormat="1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left" vertical="center"/>
    </xf>
    <xf numFmtId="3" fontId="13" fillId="3" borderId="21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horizontal="center" vertical="center"/>
    </xf>
    <xf numFmtId="164" fontId="21" fillId="0" borderId="21" xfId="0" applyNumberFormat="1" applyFont="1" applyFill="1" applyBorder="1" applyAlignment="1">
      <alignment horizontal="right" vertical="center"/>
    </xf>
    <xf numFmtId="0" fontId="21" fillId="3" borderId="54" xfId="0" applyFont="1" applyFill="1" applyBorder="1" applyAlignment="1">
      <alignment horizontal="left" vertical="center" wrapText="1"/>
    </xf>
    <xf numFmtId="0" fontId="21" fillId="3" borderId="21" xfId="0" applyFont="1" applyFill="1" applyBorder="1" applyAlignment="1">
      <alignment vertical="center"/>
    </xf>
    <xf numFmtId="4" fontId="9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/>
    </xf>
    <xf numFmtId="164" fontId="9" fillId="0" borderId="55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55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3" fontId="9" fillId="0" borderId="15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right" vertical="center" wrapText="1"/>
    </xf>
    <xf numFmtId="164" fontId="9" fillId="0" borderId="15" xfId="0" applyNumberFormat="1" applyFont="1" applyFill="1" applyBorder="1" applyAlignment="1">
      <alignment horizontal="right" vertical="center"/>
    </xf>
    <xf numFmtId="164" fontId="9" fillId="0" borderId="55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55" xfId="0" applyNumberFormat="1" applyFont="1" applyFill="1" applyBorder="1" applyAlignment="1">
      <alignment horizontal="right" vertical="center"/>
    </xf>
    <xf numFmtId="4" fontId="9" fillId="0" borderId="15" xfId="0" applyNumberFormat="1" applyFont="1" applyFill="1" applyBorder="1" applyAlignment="1">
      <alignment vertical="center"/>
    </xf>
    <xf numFmtId="1" fontId="9" fillId="0" borderId="15" xfId="0" applyNumberFormat="1" applyFont="1" applyFill="1" applyBorder="1" applyAlignment="1">
      <alignment horizontal="center" vertical="center"/>
    </xf>
    <xf numFmtId="164" fontId="9" fillId="0" borderId="55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right" vertical="center" wrapText="1"/>
    </xf>
    <xf numFmtId="164" fontId="9" fillId="0" borderId="17" xfId="0" applyNumberFormat="1" applyFont="1" applyFill="1" applyBorder="1" applyAlignment="1">
      <alignment horizontal="right" vertical="center"/>
    </xf>
    <xf numFmtId="164" fontId="9" fillId="0" borderId="56" xfId="0" applyNumberFormat="1" applyFont="1" applyFill="1" applyBorder="1" applyAlignment="1">
      <alignment horizontal="right" vertical="center" wrapText="1"/>
    </xf>
    <xf numFmtId="1" fontId="27" fillId="0" borderId="21" xfId="0" applyNumberFormat="1" applyFont="1" applyBorder="1" applyAlignment="1">
      <alignment horizontal="center" vertical="center" wrapText="1"/>
    </xf>
    <xf numFmtId="164" fontId="27" fillId="0" borderId="21" xfId="0" applyNumberFormat="1" applyFont="1" applyBorder="1" applyAlignment="1">
      <alignment horizontal="right" vertical="center" wrapText="1"/>
    </xf>
    <xf numFmtId="164" fontId="27" fillId="0" borderId="21" xfId="0" applyNumberFormat="1" applyFont="1" applyBorder="1" applyAlignment="1">
      <alignment horizontal="right" vertical="center"/>
    </xf>
    <xf numFmtId="164" fontId="24" fillId="0" borderId="21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horizontal="center"/>
    </xf>
    <xf numFmtId="164" fontId="9" fillId="0" borderId="21" xfId="0" applyNumberFormat="1" applyFont="1" applyFill="1" applyBorder="1" applyAlignment="1">
      <alignment horizontal="right" vertical="center"/>
    </xf>
    <xf numFmtId="164" fontId="9" fillId="0" borderId="21" xfId="0" applyNumberFormat="1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/>
    </xf>
    <xf numFmtId="164" fontId="9" fillId="3" borderId="21" xfId="0" applyNumberFormat="1" applyFont="1" applyFill="1" applyBorder="1" applyAlignment="1">
      <alignment horizontal="right"/>
    </xf>
    <xf numFmtId="0" fontId="28" fillId="0" borderId="21" xfId="0" applyFont="1" applyFill="1" applyBorder="1" applyAlignment="1">
      <alignment horizontal="center" vertical="center" wrapText="1"/>
    </xf>
    <xf numFmtId="164" fontId="9" fillId="0" borderId="21" xfId="0" applyNumberFormat="1" applyFont="1" applyFill="1" applyBorder="1" applyAlignment="1">
      <alignment horizontal="right" vertical="center" wrapText="1"/>
    </xf>
    <xf numFmtId="164" fontId="28" fillId="0" borderId="21" xfId="0" applyNumberFormat="1" applyFont="1" applyFill="1" applyBorder="1" applyAlignment="1">
      <alignment horizontal="right" vertical="center" wrapText="1"/>
    </xf>
    <xf numFmtId="164" fontId="28" fillId="3" borderId="38" xfId="0" applyNumberFormat="1" applyFont="1" applyFill="1" applyBorder="1" applyAlignment="1">
      <alignment horizontal="right" vertical="center" wrapText="1"/>
    </xf>
    <xf numFmtId="0" fontId="29" fillId="0" borderId="21" xfId="0" applyFont="1" applyFill="1" applyBorder="1" applyAlignment="1">
      <alignment horizontal="center" vertical="center"/>
    </xf>
    <xf numFmtId="164" fontId="29" fillId="0" borderId="21" xfId="0" applyNumberFormat="1" applyFont="1" applyFill="1" applyBorder="1" applyAlignment="1">
      <alignment horizontal="right" vertical="center"/>
    </xf>
    <xf numFmtId="164" fontId="29" fillId="3" borderId="38" xfId="0" applyNumberFormat="1" applyFont="1" applyFill="1" applyBorder="1" applyAlignment="1">
      <alignment horizontal="right" vertical="center"/>
    </xf>
    <xf numFmtId="0" fontId="29" fillId="0" borderId="21" xfId="0" applyFont="1" applyFill="1" applyBorder="1" applyAlignment="1">
      <alignment horizontal="center"/>
    </xf>
    <xf numFmtId="164" fontId="29" fillId="0" borderId="21" xfId="0" applyNumberFormat="1" applyFont="1" applyFill="1" applyBorder="1" applyAlignment="1">
      <alignment horizontal="right"/>
    </xf>
    <xf numFmtId="164" fontId="29" fillId="3" borderId="38" xfId="0" applyNumberFormat="1" applyFont="1" applyFill="1" applyBorder="1" applyAlignment="1">
      <alignment horizontal="right"/>
    </xf>
    <xf numFmtId="0" fontId="30" fillId="0" borderId="21" xfId="0" applyFont="1" applyFill="1" applyBorder="1" applyAlignment="1">
      <alignment horizontal="center"/>
    </xf>
    <xf numFmtId="164" fontId="30" fillId="0" borderId="21" xfId="0" applyNumberFormat="1" applyFont="1" applyFill="1" applyBorder="1" applyAlignment="1">
      <alignment horizontal="right"/>
    </xf>
    <xf numFmtId="164" fontId="30" fillId="3" borderId="38" xfId="0" applyNumberFormat="1" applyFont="1" applyFill="1" applyBorder="1" applyAlignment="1">
      <alignment horizontal="right"/>
    </xf>
    <xf numFmtId="1" fontId="9" fillId="0" borderId="21" xfId="0" applyNumberFormat="1" applyFont="1" applyFill="1" applyBorder="1" applyAlignment="1">
      <alignment horizontal="center"/>
    </xf>
    <xf numFmtId="164" fontId="9" fillId="0" borderId="57" xfId="0" applyNumberFormat="1" applyFont="1" applyFill="1" applyBorder="1" applyAlignment="1">
      <alignment horizontal="right"/>
    </xf>
    <xf numFmtId="164" fontId="9" fillId="0" borderId="58" xfId="0" applyNumberFormat="1" applyFont="1" applyFill="1" applyBorder="1" applyAlignment="1">
      <alignment horizontal="right"/>
    </xf>
    <xf numFmtId="0" fontId="21" fillId="0" borderId="58" xfId="0" applyFont="1" applyFill="1" applyBorder="1" applyAlignment="1">
      <alignment vertical="center" wrapText="1"/>
    </xf>
    <xf numFmtId="0" fontId="9" fillId="0" borderId="58" xfId="0" applyFont="1" applyFill="1" applyBorder="1" applyAlignment="1">
      <alignment horizontal="center"/>
    </xf>
    <xf numFmtId="0" fontId="21" fillId="0" borderId="59" xfId="0" applyFont="1" applyFill="1" applyBorder="1" applyAlignment="1">
      <alignment vertical="center" wrapText="1"/>
    </xf>
    <xf numFmtId="0" fontId="9" fillId="0" borderId="60" xfId="0" applyFont="1" applyFill="1" applyBorder="1" applyAlignment="1">
      <alignment horizontal="center"/>
    </xf>
    <xf numFmtId="164" fontId="9" fillId="0" borderId="60" xfId="0" applyNumberFormat="1" applyFont="1" applyFill="1" applyBorder="1" applyAlignment="1">
      <alignment horizontal="right"/>
    </xf>
    <xf numFmtId="164" fontId="9" fillId="3" borderId="61" xfId="0" applyNumberFormat="1" applyFont="1" applyFill="1" applyBorder="1" applyAlignment="1">
      <alignment horizontal="right"/>
    </xf>
    <xf numFmtId="0" fontId="27" fillId="0" borderId="62" xfId="0" applyFont="1" applyFill="1" applyBorder="1" applyAlignment="1">
      <alignment horizontal="center" vertical="center" wrapText="1"/>
    </xf>
    <xf numFmtId="164" fontId="9" fillId="3" borderId="63" xfId="0" applyNumberFormat="1" applyFont="1" applyFill="1" applyBorder="1" applyAlignment="1">
      <alignment horizontal="right"/>
    </xf>
    <xf numFmtId="0" fontId="27" fillId="0" borderId="62" xfId="0" applyFont="1" applyBorder="1" applyAlignment="1">
      <alignment horizontal="center" vertical="center"/>
    </xf>
    <xf numFmtId="164" fontId="27" fillId="0" borderId="21" xfId="0" applyNumberFormat="1" applyFont="1" applyBorder="1" applyAlignment="1">
      <alignment vertical="center" wrapText="1"/>
    </xf>
    <xf numFmtId="164" fontId="27" fillId="0" borderId="21" xfId="0" applyNumberFormat="1" applyFont="1" applyBorder="1" applyAlignment="1">
      <alignment vertical="center"/>
    </xf>
    <xf numFmtId="164" fontId="24" fillId="0" borderId="21" xfId="0" applyNumberFormat="1" applyFont="1" applyBorder="1" applyAlignment="1">
      <alignment vertical="center"/>
    </xf>
    <xf numFmtId="164" fontId="27" fillId="0" borderId="63" xfId="0" applyNumberFormat="1" applyFont="1" applyBorder="1" applyAlignment="1">
      <alignment vertical="center"/>
    </xf>
    <xf numFmtId="0" fontId="24" fillId="0" borderId="62" xfId="0" applyFont="1" applyBorder="1"/>
    <xf numFmtId="170" fontId="24" fillId="0" borderId="21" xfId="0" applyNumberFormat="1" applyFont="1" applyBorder="1" applyAlignment="1">
      <alignment horizontal="center" vertical="center" wrapText="1"/>
    </xf>
    <xf numFmtId="164" fontId="24" fillId="0" borderId="21" xfId="0" applyNumberFormat="1" applyFont="1" applyBorder="1" applyAlignment="1">
      <alignment vertical="center" wrapText="1"/>
    </xf>
    <xf numFmtId="164" fontId="24" fillId="0" borderId="63" xfId="0" applyNumberFormat="1" applyFont="1" applyBorder="1" applyAlignment="1">
      <alignment vertical="center" wrapText="1"/>
    </xf>
    <xf numFmtId="0" fontId="25" fillId="0" borderId="62" xfId="0" applyFont="1" applyBorder="1"/>
    <xf numFmtId="0" fontId="24" fillId="0" borderId="21" xfId="0" applyFont="1" applyBorder="1" applyAlignment="1">
      <alignment horizontal="center" vertical="center"/>
    </xf>
    <xf numFmtId="164" fontId="24" fillId="0" borderId="63" xfId="0" applyNumberFormat="1" applyFont="1" applyBorder="1" applyAlignment="1">
      <alignment vertical="center"/>
    </xf>
    <xf numFmtId="0" fontId="27" fillId="3" borderId="21" xfId="0" applyFont="1" applyFill="1" applyBorder="1" applyAlignment="1">
      <alignment horizontal="center" vertical="center"/>
    </xf>
    <xf numFmtId="164" fontId="27" fillId="3" borderId="21" xfId="0" applyNumberFormat="1" applyFont="1" applyFill="1" applyBorder="1" applyAlignment="1">
      <alignment vertical="center"/>
    </xf>
    <xf numFmtId="164" fontId="27" fillId="3" borderId="63" xfId="0" applyNumberFormat="1" applyFont="1" applyFill="1" applyBorder="1" applyAlignment="1">
      <alignment vertical="center"/>
    </xf>
    <xf numFmtId="0" fontId="27" fillId="3" borderId="21" xfId="4" applyFont="1" applyFill="1" applyBorder="1" applyAlignment="1">
      <alignment horizontal="center" vertical="center"/>
    </xf>
    <xf numFmtId="164" fontId="27" fillId="3" borderId="21" xfId="4" applyNumberFormat="1" applyFont="1" applyFill="1" applyBorder="1" applyAlignment="1">
      <alignment vertical="center"/>
    </xf>
    <xf numFmtId="164" fontId="27" fillId="3" borderId="63" xfId="4" applyNumberFormat="1" applyFont="1" applyFill="1" applyBorder="1" applyAlignment="1">
      <alignment vertical="center"/>
    </xf>
    <xf numFmtId="1" fontId="27" fillId="3" borderId="21" xfId="0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vertical="center" wrapText="1"/>
    </xf>
    <xf numFmtId="0" fontId="21" fillId="3" borderId="21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164" fontId="24" fillId="3" borderId="21" xfId="0" applyNumberFormat="1" applyFont="1" applyFill="1" applyBorder="1" applyAlignment="1">
      <alignment vertical="center"/>
    </xf>
    <xf numFmtId="164" fontId="24" fillId="3" borderId="63" xfId="0" applyNumberFormat="1" applyFont="1" applyFill="1" applyBorder="1" applyAlignment="1">
      <alignment vertical="center"/>
    </xf>
    <xf numFmtId="0" fontId="9" fillId="3" borderId="64" xfId="4" applyFont="1" applyFill="1" applyBorder="1" applyAlignment="1">
      <alignment horizontal="center" vertical="center"/>
    </xf>
    <xf numFmtId="164" fontId="9" fillId="3" borderId="64" xfId="4" applyNumberFormat="1" applyFont="1" applyFill="1" applyBorder="1" applyAlignment="1">
      <alignment vertical="center"/>
    </xf>
    <xf numFmtId="164" fontId="9" fillId="3" borderId="65" xfId="4" applyNumberFormat="1" applyFont="1" applyFill="1" applyBorder="1" applyAlignment="1">
      <alignment vertical="center"/>
    </xf>
    <xf numFmtId="0" fontId="26" fillId="0" borderId="62" xfId="0" applyFont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 wrapText="1"/>
    </xf>
    <xf numFmtId="164" fontId="9" fillId="0" borderId="21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164" fontId="9" fillId="0" borderId="63" xfId="0" applyNumberFormat="1" applyFont="1" applyFill="1" applyBorder="1" applyAlignment="1">
      <alignment vertical="center"/>
    </xf>
    <xf numFmtId="0" fontId="9" fillId="0" borderId="62" xfId="0" applyFont="1" applyFill="1" applyBorder="1"/>
    <xf numFmtId="0" fontId="6" fillId="0" borderId="54" xfId="0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right" vertical="center"/>
    </xf>
    <xf numFmtId="164" fontId="6" fillId="0" borderId="63" xfId="0" applyNumberFormat="1" applyFont="1" applyFill="1" applyBorder="1" applyAlignment="1">
      <alignment horizontal="right" vertical="center"/>
    </xf>
    <xf numFmtId="0" fontId="22" fillId="0" borderId="62" xfId="0" applyFont="1" applyFill="1" applyBorder="1"/>
    <xf numFmtId="0" fontId="9" fillId="0" borderId="54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164" fontId="6" fillId="0" borderId="63" xfId="0" applyNumberFormat="1" applyFont="1" applyFill="1" applyBorder="1" applyAlignment="1">
      <alignment vertical="center"/>
    </xf>
    <xf numFmtId="164" fontId="21" fillId="0" borderId="63" xfId="0" applyNumberFormat="1" applyFont="1" applyFill="1" applyBorder="1" applyAlignment="1">
      <alignment horizontal="right" vertical="center"/>
    </xf>
    <xf numFmtId="0" fontId="9" fillId="0" borderId="66" xfId="0" applyFont="1" applyFill="1" applyBorder="1" applyAlignment="1">
      <alignment horizontal="center" vertical="center"/>
    </xf>
    <xf numFmtId="164" fontId="9" fillId="0" borderId="67" xfId="0" applyNumberFormat="1" applyFont="1" applyFill="1" applyBorder="1" applyAlignment="1">
      <alignment horizontal="right" vertical="center" wrapText="1"/>
    </xf>
    <xf numFmtId="164" fontId="9" fillId="0" borderId="67" xfId="0" applyNumberFormat="1" applyFont="1" applyFill="1" applyBorder="1" applyAlignment="1">
      <alignment horizontal="right" vertical="center"/>
    </xf>
    <xf numFmtId="0" fontId="9" fillId="0" borderId="67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67" xfId="0" applyFont="1" applyFill="1" applyBorder="1" applyAlignment="1">
      <alignment horizontal="center" vertical="center"/>
    </xf>
    <xf numFmtId="164" fontId="6" fillId="0" borderId="67" xfId="0" applyNumberFormat="1" applyFont="1" applyFill="1" applyBorder="1" applyAlignment="1">
      <alignment vertical="center"/>
    </xf>
    <xf numFmtId="0" fontId="23" fillId="0" borderId="67" xfId="0" applyFont="1" applyFill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 wrapText="1"/>
    </xf>
    <xf numFmtId="1" fontId="9" fillId="0" borderId="67" xfId="0" applyNumberFormat="1" applyFont="1" applyFill="1" applyBorder="1" applyAlignment="1">
      <alignment horizontal="center" vertical="center" wrapText="1"/>
    </xf>
    <xf numFmtId="164" fontId="9" fillId="0" borderId="67" xfId="0" applyNumberFormat="1" applyFont="1" applyFill="1" applyBorder="1" applyAlignment="1">
      <alignment vertical="center"/>
    </xf>
    <xf numFmtId="0" fontId="6" fillId="0" borderId="62" xfId="0" applyFont="1" applyFill="1" applyBorder="1"/>
    <xf numFmtId="0" fontId="6" fillId="0" borderId="67" xfId="0" applyFont="1" applyFill="1" applyBorder="1" applyAlignment="1">
      <alignment horizontal="left" vertical="justify" wrapText="1"/>
    </xf>
    <xf numFmtId="0" fontId="23" fillId="0" borderId="67" xfId="0" applyFont="1" applyFill="1" applyBorder="1" applyAlignment="1">
      <alignment horizontal="left" vertical="center" wrapText="1"/>
    </xf>
    <xf numFmtId="164" fontId="6" fillId="0" borderId="67" xfId="0" applyNumberFormat="1" applyFont="1" applyFill="1" applyBorder="1" applyAlignment="1">
      <alignment horizontal="center" vertical="center"/>
    </xf>
    <xf numFmtId="164" fontId="6" fillId="0" borderId="63" xfId="0" applyNumberFormat="1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/>
    </xf>
    <xf numFmtId="0" fontId="23" fillId="0" borderId="62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center" vertical="center"/>
    </xf>
    <xf numFmtId="164" fontId="9" fillId="0" borderId="70" xfId="0" applyNumberFormat="1" applyFont="1" applyFill="1" applyBorder="1" applyAlignment="1">
      <alignment vertical="center"/>
    </xf>
    <xf numFmtId="164" fontId="6" fillId="0" borderId="70" xfId="0" applyNumberFormat="1" applyFont="1" applyFill="1" applyBorder="1" applyAlignment="1">
      <alignment vertical="center"/>
    </xf>
    <xf numFmtId="164" fontId="9" fillId="0" borderId="71" xfId="0" applyNumberFormat="1" applyFont="1" applyFill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 wrapText="1"/>
    </xf>
    <xf numFmtId="0" fontId="9" fillId="0" borderId="63" xfId="0" applyFont="1" applyFill="1" applyBorder="1" applyAlignment="1">
      <alignment vertical="center"/>
    </xf>
    <xf numFmtId="0" fontId="6" fillId="0" borderId="62" xfId="0" applyFont="1" applyBorder="1"/>
    <xf numFmtId="0" fontId="6" fillId="0" borderId="67" xfId="0" applyFont="1" applyBorder="1" applyAlignment="1">
      <alignment horizontal="left" vertical="justify" wrapText="1"/>
    </xf>
    <xf numFmtId="3" fontId="6" fillId="0" borderId="67" xfId="0" applyNumberFormat="1" applyFont="1" applyFill="1" applyBorder="1" applyAlignment="1">
      <alignment horizontal="center" vertical="center"/>
    </xf>
    <xf numFmtId="0" fontId="22" fillId="0" borderId="62" xfId="0" applyFont="1" applyBorder="1"/>
    <xf numFmtId="0" fontId="23" fillId="0" borderId="67" xfId="0" applyFont="1" applyBorder="1" applyAlignment="1">
      <alignment horizontal="left" vertical="center" wrapText="1"/>
    </xf>
    <xf numFmtId="1" fontId="6" fillId="0" borderId="67" xfId="0" applyNumberFormat="1" applyFont="1" applyFill="1" applyBorder="1" applyAlignment="1">
      <alignment horizontal="center" vertical="center"/>
    </xf>
    <xf numFmtId="1" fontId="6" fillId="0" borderId="63" xfId="0" applyNumberFormat="1" applyFont="1" applyFill="1" applyBorder="1" applyAlignment="1">
      <alignment horizontal="center" vertical="center"/>
    </xf>
    <xf numFmtId="0" fontId="9" fillId="0" borderId="67" xfId="0" applyFont="1" applyBorder="1" applyAlignment="1">
      <alignment horizontal="left" vertical="center" wrapText="1"/>
    </xf>
    <xf numFmtId="0" fontId="9" fillId="0" borderId="62" xfId="0" applyFont="1" applyBorder="1" applyAlignment="1">
      <alignment vertical="center"/>
    </xf>
    <xf numFmtId="1" fontId="6" fillId="0" borderId="63" xfId="0" applyNumberFormat="1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center" vertical="center"/>
    </xf>
    <xf numFmtId="0" fontId="21" fillId="0" borderId="67" xfId="0" applyFont="1" applyFill="1" applyBorder="1" applyAlignment="1" applyProtection="1">
      <alignment horizontal="left" vertical="center" wrapText="1"/>
      <protection hidden="1"/>
    </xf>
    <xf numFmtId="164" fontId="9" fillId="0" borderId="72" xfId="0" applyNumberFormat="1" applyFont="1" applyFill="1" applyBorder="1" applyAlignment="1">
      <alignment horizontal="right" vertical="center"/>
    </xf>
    <xf numFmtId="164" fontId="6" fillId="0" borderId="72" xfId="0" applyNumberFormat="1" applyFont="1" applyFill="1" applyBorder="1" applyAlignment="1">
      <alignment horizontal="right" vertical="center"/>
    </xf>
    <xf numFmtId="164" fontId="28" fillId="0" borderId="72" xfId="0" applyNumberFormat="1" applyFont="1" applyFill="1" applyBorder="1" applyAlignment="1">
      <alignment horizontal="right" vertical="center"/>
    </xf>
    <xf numFmtId="0" fontId="23" fillId="0" borderId="70" xfId="0" applyFont="1" applyFill="1" applyBorder="1" applyAlignment="1">
      <alignment horizontal="left" vertical="center" wrapText="1"/>
    </xf>
    <xf numFmtId="0" fontId="9" fillId="0" borderId="73" xfId="0" applyFont="1" applyFill="1" applyBorder="1" applyAlignment="1">
      <alignment horizontal="center" vertical="center"/>
    </xf>
    <xf numFmtId="164" fontId="37" fillId="0" borderId="72" xfId="9" applyNumberFormat="1" applyFont="1" applyFill="1" applyBorder="1" applyAlignment="1">
      <alignment horizontal="right" vertical="center"/>
    </xf>
    <xf numFmtId="0" fontId="22" fillId="0" borderId="73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166" fontId="21" fillId="0" borderId="70" xfId="7" applyNumberFormat="1" applyFont="1" applyFill="1" applyBorder="1"/>
    <xf numFmtId="164" fontId="37" fillId="0" borderId="70" xfId="9" applyNumberFormat="1" applyFont="1" applyFill="1" applyBorder="1" applyAlignment="1">
      <alignment horizontal="right" vertical="center"/>
    </xf>
    <xf numFmtId="164" fontId="6" fillId="0" borderId="70" xfId="0" applyNumberFormat="1" applyFont="1" applyFill="1" applyBorder="1" applyAlignment="1">
      <alignment horizontal="right" vertical="center"/>
    </xf>
    <xf numFmtId="164" fontId="37" fillId="0" borderId="71" xfId="9" applyNumberFormat="1" applyFont="1" applyFill="1" applyBorder="1" applyAlignment="1">
      <alignment horizontal="right" vertical="center"/>
    </xf>
    <xf numFmtId="164" fontId="6" fillId="0" borderId="72" xfId="0" applyNumberFormat="1" applyFont="1" applyFill="1" applyBorder="1" applyAlignment="1">
      <alignment horizontal="right" vertical="center" wrapText="1"/>
    </xf>
    <xf numFmtId="164" fontId="6" fillId="0" borderId="72" xfId="0" applyNumberFormat="1" applyFont="1" applyFill="1" applyBorder="1" applyAlignment="1">
      <alignment vertical="center"/>
    </xf>
    <xf numFmtId="0" fontId="21" fillId="0" borderId="68" xfId="0" applyFont="1" applyFill="1" applyBorder="1" applyAlignment="1">
      <alignment horizontal="left" vertical="top" wrapText="1"/>
    </xf>
    <xf numFmtId="0" fontId="21" fillId="0" borderId="75" xfId="0" applyFont="1" applyFill="1" applyBorder="1" applyAlignment="1">
      <alignment horizontal="left" vertical="top" wrapText="1"/>
    </xf>
    <xf numFmtId="3" fontId="9" fillId="0" borderId="70" xfId="0" applyNumberFormat="1" applyFont="1" applyFill="1" applyBorder="1" applyAlignment="1">
      <alignment horizontal="center" vertical="center"/>
    </xf>
    <xf numFmtId="164" fontId="9" fillId="0" borderId="70" xfId="0" applyNumberFormat="1" applyFont="1" applyFill="1" applyBorder="1" applyAlignment="1">
      <alignment horizontal="center" vertical="center"/>
    </xf>
    <xf numFmtId="164" fontId="9" fillId="0" borderId="71" xfId="0" applyNumberFormat="1" applyFont="1" applyFill="1" applyBorder="1" applyAlignment="1">
      <alignment horizontal="right" vertical="center"/>
    </xf>
    <xf numFmtId="164" fontId="9" fillId="0" borderId="72" xfId="0" applyNumberFormat="1" applyFont="1" applyFill="1" applyBorder="1" applyAlignment="1">
      <alignment vertical="center"/>
    </xf>
    <xf numFmtId="164" fontId="6" fillId="0" borderId="72" xfId="0" applyNumberFormat="1" applyFont="1" applyFill="1" applyBorder="1" applyAlignment="1">
      <alignment vertical="center" wrapText="1"/>
    </xf>
    <xf numFmtId="164" fontId="6" fillId="0" borderId="70" xfId="0" applyNumberFormat="1" applyFont="1" applyFill="1" applyBorder="1" applyAlignment="1">
      <alignment horizontal="center" vertical="center"/>
    </xf>
    <xf numFmtId="164" fontId="9" fillId="3" borderId="72" xfId="0" applyNumberFormat="1" applyFont="1" applyFill="1" applyBorder="1" applyAlignment="1">
      <alignment horizontal="right" vertical="center"/>
    </xf>
    <xf numFmtId="0" fontId="9" fillId="0" borderId="70" xfId="0" applyFont="1" applyFill="1" applyBorder="1" applyAlignment="1">
      <alignment horizontal="left" vertical="center" wrapText="1"/>
    </xf>
    <xf numFmtId="0" fontId="9" fillId="0" borderId="70" xfId="0" applyNumberFormat="1" applyFont="1" applyFill="1" applyBorder="1" applyAlignment="1">
      <alignment horizontal="center" vertical="center"/>
    </xf>
    <xf numFmtId="164" fontId="9" fillId="0" borderId="70" xfId="0" applyNumberFormat="1" applyFont="1" applyFill="1" applyBorder="1" applyAlignment="1">
      <alignment horizontal="right" vertical="center"/>
    </xf>
    <xf numFmtId="164" fontId="21" fillId="0" borderId="72" xfId="0" applyNumberFormat="1" applyFont="1" applyFill="1" applyBorder="1" applyAlignment="1">
      <alignment horizontal="right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center" vertical="center"/>
    </xf>
    <xf numFmtId="164" fontId="9" fillId="0" borderId="64" xfId="0" applyNumberFormat="1" applyFont="1" applyFill="1" applyBorder="1" applyAlignment="1">
      <alignment horizontal="right" vertical="center"/>
    </xf>
    <xf numFmtId="164" fontId="9" fillId="0" borderId="65" xfId="0" applyNumberFormat="1" applyFont="1" applyFill="1" applyBorder="1" applyAlignment="1">
      <alignment horizontal="right" vertical="center"/>
    </xf>
    <xf numFmtId="164" fontId="9" fillId="0" borderId="72" xfId="6" applyNumberFormat="1" applyFont="1" applyFill="1" applyBorder="1" applyAlignment="1">
      <alignment vertical="center"/>
    </xf>
    <xf numFmtId="164" fontId="9" fillId="0" borderId="65" xfId="0" applyNumberFormat="1" applyFont="1" applyFill="1" applyBorder="1" applyAlignment="1">
      <alignment vertical="center"/>
    </xf>
    <xf numFmtId="164" fontId="21" fillId="0" borderId="72" xfId="0" applyNumberFormat="1" applyFont="1" applyFill="1" applyBorder="1" applyAlignment="1">
      <alignment vertical="center"/>
    </xf>
    <xf numFmtId="164" fontId="9" fillId="0" borderId="72" xfId="0" applyNumberFormat="1" applyFont="1" applyFill="1" applyBorder="1" applyAlignment="1">
      <alignment vertical="center" wrapText="1"/>
    </xf>
    <xf numFmtId="0" fontId="9" fillId="0" borderId="64" xfId="0" applyFont="1" applyFill="1" applyBorder="1" applyAlignment="1">
      <alignment horizontal="left" vertical="center" wrapText="1"/>
    </xf>
    <xf numFmtId="164" fontId="9" fillId="0" borderId="72" xfId="0" applyNumberFormat="1" applyFont="1" applyFill="1" applyBorder="1" applyAlignment="1">
      <alignment horizontal="right" vertical="center" wrapText="1"/>
    </xf>
    <xf numFmtId="164" fontId="6" fillId="3" borderId="72" xfId="0" applyNumberFormat="1" applyFont="1" applyFill="1" applyBorder="1" applyAlignment="1">
      <alignment horizontal="right" vertical="center" wrapText="1"/>
    </xf>
    <xf numFmtId="164" fontId="9" fillId="3" borderId="72" xfId="0" applyNumberFormat="1" applyFont="1" applyFill="1" applyBorder="1" applyAlignment="1">
      <alignment horizontal="right" vertical="center" wrapText="1"/>
    </xf>
    <xf numFmtId="164" fontId="21" fillId="3" borderId="72" xfId="0" applyNumberFormat="1" applyFont="1" applyFill="1" applyBorder="1" applyAlignment="1">
      <alignment horizontal="right" vertical="center" wrapText="1"/>
    </xf>
    <xf numFmtId="164" fontId="13" fillId="0" borderId="72" xfId="0" applyNumberFormat="1" applyFont="1" applyFill="1" applyBorder="1" applyAlignment="1">
      <alignment horizontal="right" vertical="center" wrapText="1"/>
    </xf>
    <xf numFmtId="164" fontId="13" fillId="0" borderId="72" xfId="0" applyNumberFormat="1" applyFont="1" applyFill="1" applyBorder="1" applyAlignment="1">
      <alignment horizontal="center" vertical="center"/>
    </xf>
    <xf numFmtId="164" fontId="13" fillId="0" borderId="72" xfId="0" applyNumberFormat="1" applyFont="1" applyFill="1" applyBorder="1" applyAlignment="1">
      <alignment vertical="center"/>
    </xf>
    <xf numFmtId="0" fontId="21" fillId="0" borderId="72" xfId="0" applyFont="1" applyFill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6" fillId="4" borderId="64" xfId="0" applyFont="1" applyFill="1" applyBorder="1" applyAlignment="1">
      <alignment horizontal="left" vertical="center" wrapText="1"/>
    </xf>
    <xf numFmtId="49" fontId="6" fillId="0" borderId="64" xfId="0" applyNumberFormat="1" applyFont="1" applyFill="1" applyBorder="1" applyAlignment="1">
      <alignment horizontal="center" vertical="center" wrapText="1"/>
    </xf>
    <xf numFmtId="49" fontId="6" fillId="3" borderId="64" xfId="0" applyNumberFormat="1" applyFont="1" applyFill="1" applyBorder="1" applyAlignment="1">
      <alignment vertical="center"/>
    </xf>
    <xf numFmtId="164" fontId="6" fillId="0" borderId="64" xfId="0" applyNumberFormat="1" applyFont="1" applyFill="1" applyBorder="1" applyAlignment="1">
      <alignment vertical="center"/>
    </xf>
    <xf numFmtId="49" fontId="6" fillId="0" borderId="64" xfId="0" applyNumberFormat="1" applyFont="1" applyFill="1" applyBorder="1" applyAlignment="1">
      <alignment vertical="center" wrapText="1"/>
    </xf>
    <xf numFmtId="49" fontId="6" fillId="0" borderId="65" xfId="0" applyNumberFormat="1" applyFont="1" applyFill="1" applyBorder="1" applyAlignment="1">
      <alignment vertical="center" wrapText="1"/>
    </xf>
    <xf numFmtId="0" fontId="6" fillId="0" borderId="76" xfId="0" applyFont="1" applyBorder="1"/>
    <xf numFmtId="0" fontId="6" fillId="0" borderId="64" xfId="0" applyFont="1" applyBorder="1" applyAlignment="1">
      <alignment horizontal="left" wrapText="1"/>
    </xf>
    <xf numFmtId="0" fontId="6" fillId="0" borderId="64" xfId="0" applyNumberFormat="1" applyFont="1" applyFill="1" applyBorder="1" applyAlignment="1">
      <alignment horizontal="center" vertical="center"/>
    </xf>
    <xf numFmtId="164" fontId="6" fillId="0" borderId="64" xfId="0" applyNumberFormat="1" applyFont="1" applyFill="1" applyBorder="1" applyAlignment="1">
      <alignment vertical="center" wrapText="1"/>
    </xf>
    <xf numFmtId="164" fontId="6" fillId="0" borderId="65" xfId="0" applyNumberFormat="1" applyFont="1" applyFill="1" applyBorder="1" applyAlignment="1">
      <alignment vertical="center"/>
    </xf>
    <xf numFmtId="0" fontId="22" fillId="0" borderId="76" xfId="0" applyFont="1" applyBorder="1"/>
    <xf numFmtId="0" fontId="23" fillId="0" borderId="64" xfId="0" applyFont="1" applyBorder="1" applyAlignment="1">
      <alignment horizontal="left" vertical="center" wrapText="1"/>
    </xf>
    <xf numFmtId="49" fontId="6" fillId="0" borderId="64" xfId="0" applyNumberFormat="1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left" vertical="center" wrapText="1"/>
    </xf>
    <xf numFmtId="49" fontId="9" fillId="0" borderId="64" xfId="0" applyNumberFormat="1" applyFont="1" applyFill="1" applyBorder="1" applyAlignment="1">
      <alignment horizontal="center" vertical="center"/>
    </xf>
    <xf numFmtId="164" fontId="9" fillId="0" borderId="64" xfId="0" applyNumberFormat="1" applyFont="1" applyFill="1" applyBorder="1" applyAlignment="1">
      <alignment vertical="center"/>
    </xf>
    <xf numFmtId="0" fontId="9" fillId="0" borderId="64" xfId="0" applyNumberFormat="1" applyFont="1" applyFill="1" applyBorder="1" applyAlignment="1">
      <alignment horizontal="center" vertical="center"/>
    </xf>
    <xf numFmtId="0" fontId="9" fillId="0" borderId="64" xfId="0" applyNumberFormat="1" applyFont="1" applyFill="1" applyBorder="1" applyAlignment="1">
      <alignment vertical="center"/>
    </xf>
    <xf numFmtId="0" fontId="9" fillId="0" borderId="65" xfId="0" applyNumberFormat="1" applyFont="1" applyFill="1" applyBorder="1" applyAlignment="1">
      <alignment vertical="center"/>
    </xf>
    <xf numFmtId="0" fontId="9" fillId="0" borderId="76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left" vertical="center"/>
    </xf>
    <xf numFmtId="1" fontId="9" fillId="0" borderId="64" xfId="0" applyNumberFormat="1" applyFont="1" applyFill="1" applyBorder="1" applyAlignment="1">
      <alignment vertical="center"/>
    </xf>
    <xf numFmtId="0" fontId="9" fillId="3" borderId="76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left" vertical="center" wrapText="1"/>
    </xf>
    <xf numFmtId="0" fontId="9" fillId="3" borderId="64" xfId="0" applyNumberFormat="1" applyFont="1" applyFill="1" applyBorder="1" applyAlignment="1">
      <alignment horizontal="center" vertical="center"/>
    </xf>
    <xf numFmtId="0" fontId="9" fillId="3" borderId="64" xfId="0" applyNumberFormat="1" applyFont="1" applyFill="1" applyBorder="1" applyAlignment="1">
      <alignment vertical="center"/>
    </xf>
    <xf numFmtId="164" fontId="9" fillId="3" borderId="64" xfId="0" applyNumberFormat="1" applyFont="1" applyFill="1" applyBorder="1" applyAlignment="1">
      <alignment vertical="center"/>
    </xf>
    <xf numFmtId="49" fontId="9" fillId="3" borderId="65" xfId="0" applyNumberFormat="1" applyFont="1" applyFill="1" applyBorder="1" applyAlignment="1">
      <alignment vertical="center"/>
    </xf>
    <xf numFmtId="171" fontId="9" fillId="0" borderId="64" xfId="0" applyNumberFormat="1" applyFont="1" applyFill="1" applyBorder="1" applyAlignment="1">
      <alignment vertical="center"/>
    </xf>
    <xf numFmtId="0" fontId="9" fillId="3" borderId="65" xfId="0" applyNumberFormat="1" applyFont="1" applyFill="1" applyBorder="1" applyAlignment="1">
      <alignment vertical="center"/>
    </xf>
    <xf numFmtId="0" fontId="6" fillId="0" borderId="76" xfId="0" applyFont="1" applyFill="1" applyBorder="1" applyAlignment="1">
      <alignment horizontal="center" vertical="center"/>
    </xf>
    <xf numFmtId="49" fontId="9" fillId="3" borderId="65" xfId="0" applyNumberFormat="1" applyFont="1" applyFill="1" applyBorder="1" applyAlignment="1">
      <alignment horizontal="right" vertical="center"/>
    </xf>
    <xf numFmtId="164" fontId="9" fillId="3" borderId="65" xfId="0" applyNumberFormat="1" applyFont="1" applyFill="1" applyBorder="1" applyAlignment="1">
      <alignment vertical="center"/>
    </xf>
    <xf numFmtId="0" fontId="9" fillId="0" borderId="77" xfId="0" applyFont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 wrapText="1"/>
    </xf>
    <xf numFmtId="49" fontId="9" fillId="0" borderId="41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vertical="center"/>
    </xf>
    <xf numFmtId="164" fontId="9" fillId="3" borderId="42" xfId="0" applyNumberFormat="1" applyFont="1" applyFill="1" applyBorder="1" applyAlignment="1">
      <alignment vertical="center"/>
    </xf>
    <xf numFmtId="164" fontId="29" fillId="0" borderId="72" xfId="0" applyNumberFormat="1" applyFont="1" applyBorder="1"/>
    <xf numFmtId="164" fontId="29" fillId="0" borderId="72" xfId="0" applyNumberFormat="1" applyFont="1" applyBorder="1" applyAlignment="1">
      <alignment vertical="center"/>
    </xf>
    <xf numFmtId="164" fontId="28" fillId="0" borderId="72" xfId="0" applyNumberFormat="1" applyFont="1" applyBorder="1" applyAlignment="1">
      <alignment vertical="center"/>
    </xf>
    <xf numFmtId="164" fontId="9" fillId="3" borderId="72" xfId="0" applyNumberFormat="1" applyFont="1" applyFill="1" applyBorder="1" applyAlignment="1">
      <alignment vertical="center"/>
    </xf>
    <xf numFmtId="0" fontId="9" fillId="3" borderId="70" xfId="0" applyFont="1" applyFill="1" applyBorder="1" applyAlignment="1">
      <alignment horizontal="left" vertical="center"/>
    </xf>
    <xf numFmtId="164" fontId="9" fillId="0" borderId="72" xfId="0" applyNumberFormat="1" applyFont="1" applyFill="1" applyBorder="1" applyAlignment="1">
      <alignment horizontal="right"/>
    </xf>
    <xf numFmtId="164" fontId="21" fillId="0" borderId="72" xfId="0" applyNumberFormat="1" applyFont="1" applyFill="1" applyBorder="1" applyAlignment="1">
      <alignment horizontal="right"/>
    </xf>
    <xf numFmtId="168" fontId="21" fillId="0" borderId="68" xfId="5" applyNumberFormat="1" applyFont="1" applyFill="1" applyBorder="1" applyAlignment="1" applyProtection="1">
      <alignment horizontal="left"/>
    </xf>
    <xf numFmtId="164" fontId="24" fillId="0" borderId="72" xfId="0" applyNumberFormat="1" applyFont="1" applyFill="1" applyBorder="1" applyAlignment="1">
      <alignment horizontal="right" vertical="center"/>
    </xf>
    <xf numFmtId="164" fontId="24" fillId="0" borderId="72" xfId="0" applyNumberFormat="1" applyFont="1" applyFill="1" applyBorder="1" applyAlignment="1">
      <alignment horizontal="right" vertical="center" wrapText="1"/>
    </xf>
    <xf numFmtId="164" fontId="27" fillId="0" borderId="72" xfId="0" applyNumberFormat="1" applyFont="1" applyFill="1" applyBorder="1" applyAlignment="1">
      <alignment horizontal="right" vertical="center"/>
    </xf>
    <xf numFmtId="164" fontId="27" fillId="0" borderId="72" xfId="0" applyNumberFormat="1" applyFont="1" applyBorder="1" applyAlignment="1">
      <alignment horizontal="right" vertical="center"/>
    </xf>
    <xf numFmtId="0" fontId="24" fillId="0" borderId="72" xfId="0" applyFont="1" applyBorder="1" applyAlignment="1">
      <alignment horizontal="right" vertical="center"/>
    </xf>
    <xf numFmtId="0" fontId="35" fillId="0" borderId="68" xfId="0" applyFont="1" applyBorder="1" applyAlignment="1">
      <alignment horizontal="left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left" vertical="center" wrapText="1"/>
    </xf>
    <xf numFmtId="0" fontId="27" fillId="0" borderId="70" xfId="0" applyFont="1" applyBorder="1" applyAlignment="1">
      <alignment horizontal="center" vertical="center"/>
    </xf>
    <xf numFmtId="164" fontId="27" fillId="0" borderId="70" xfId="0" applyNumberFormat="1" applyFont="1" applyBorder="1" applyAlignment="1">
      <alignment horizontal="right" vertical="center"/>
    </xf>
    <xf numFmtId="1" fontId="27" fillId="0" borderId="70" xfId="0" applyNumberFormat="1" applyFont="1" applyBorder="1" applyAlignment="1">
      <alignment horizontal="right" vertical="center"/>
    </xf>
    <xf numFmtId="164" fontId="27" fillId="0" borderId="71" xfId="0" applyNumberFormat="1" applyFont="1" applyBorder="1" applyAlignment="1">
      <alignment horizontal="right" vertical="center"/>
    </xf>
    <xf numFmtId="164" fontId="6" fillId="0" borderId="72" xfId="0" applyNumberFormat="1" applyFont="1" applyFill="1" applyBorder="1" applyAlignment="1">
      <alignment horizontal="center" vertical="center"/>
    </xf>
    <xf numFmtId="0" fontId="9" fillId="0" borderId="7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vertical="center"/>
    </xf>
    <xf numFmtId="0" fontId="7" fillId="0" borderId="52" xfId="0" applyNumberFormat="1" applyFont="1" applyFill="1" applyBorder="1" applyAlignment="1">
      <alignment horizontal="center" vertical="center" wrapText="1"/>
    </xf>
    <xf numFmtId="0" fontId="7" fillId="0" borderId="38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7" fillId="0" borderId="5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</cellXfs>
  <cellStyles count="10">
    <cellStyle name="Excel Built-in Normal" xfId="4"/>
    <cellStyle name="Normal_Доходи" xfId="5"/>
    <cellStyle name="Обычный" xfId="0" builtinId="0"/>
    <cellStyle name="Обычный 2" xfId="1"/>
    <cellStyle name="Обычный 3" xfId="2"/>
    <cellStyle name="Обычный 3 2" xfId="3"/>
    <cellStyle name="Обычный_Додаток_на області" xfId="8"/>
    <cellStyle name="Обычный_ЕНЕРГО ЗАГАЛЬНИЙ ФОНД" xfId="7"/>
    <cellStyle name="Обычный_Реестри 2007" xfId="9"/>
    <cellStyle name="Финансовый" xfId="6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994"/>
  <sheetViews>
    <sheetView showZeros="0" tabSelected="1" view="pageBreakPreview" zoomScale="70" zoomScaleNormal="100" zoomScaleSheetLayoutView="70" workbookViewId="0">
      <pane ySplit="11" topLeftCell="A12" activePane="bottomLeft" state="frozen"/>
      <selection pane="bottomLeft" activeCell="C13" sqref="C13"/>
    </sheetView>
  </sheetViews>
  <sheetFormatPr defaultRowHeight="15.75"/>
  <cols>
    <col min="1" max="1" width="4.7109375" style="3" customWidth="1"/>
    <col min="2" max="2" width="34" style="4" customWidth="1"/>
    <col min="3" max="3" width="20.7109375" style="4" customWidth="1"/>
    <col min="4" max="5" width="15.7109375" style="4" customWidth="1"/>
    <col min="6" max="7" width="20.7109375" style="4" customWidth="1"/>
    <col min="8" max="9" width="20.7109375" style="5" customWidth="1"/>
    <col min="10" max="10" width="9.140625" style="8"/>
    <col min="11" max="11" width="14.7109375" style="8" customWidth="1"/>
    <col min="12" max="16384" width="9.140625" style="8"/>
  </cols>
  <sheetData>
    <row r="1" spans="1:16378" ht="21.75" customHeight="1">
      <c r="A1" s="683" t="s">
        <v>5</v>
      </c>
      <c r="B1" s="683"/>
      <c r="C1" s="683"/>
      <c r="D1" s="683"/>
      <c r="E1" s="683"/>
      <c r="F1" s="683"/>
      <c r="G1" s="683"/>
      <c r="H1" s="683"/>
      <c r="I1" s="683"/>
    </row>
    <row r="2" spans="1:16378" ht="69" customHeight="1">
      <c r="A2" s="684" t="s">
        <v>2</v>
      </c>
      <c r="B2" s="684"/>
      <c r="C2" s="684"/>
      <c r="D2" s="684"/>
      <c r="E2" s="684"/>
      <c r="F2" s="684"/>
      <c r="G2" s="684"/>
      <c r="H2" s="684"/>
      <c r="I2" s="684"/>
    </row>
    <row r="3" spans="1:16378" ht="22.5" customHeight="1">
      <c r="A3" s="685" t="s">
        <v>15</v>
      </c>
      <c r="B3" s="685"/>
      <c r="C3" s="685"/>
      <c r="D3" s="685"/>
      <c r="E3" s="685"/>
      <c r="F3" s="685"/>
      <c r="G3" s="685"/>
      <c r="H3" s="685"/>
      <c r="I3" s="685"/>
    </row>
    <row r="4" spans="1:16378" ht="10.5" customHeight="1" thickBot="1">
      <c r="A4" s="11"/>
      <c r="B4" s="1"/>
      <c r="C4" s="7"/>
      <c r="D4" s="1"/>
      <c r="E4" s="1"/>
      <c r="F4" s="1"/>
      <c r="G4" s="1"/>
      <c r="H4" s="2"/>
      <c r="I4" s="2"/>
    </row>
    <row r="5" spans="1:16378" ht="97.5" customHeight="1">
      <c r="A5" s="692" t="s">
        <v>0</v>
      </c>
      <c r="B5" s="690" t="s">
        <v>1</v>
      </c>
      <c r="C5" s="694" t="s">
        <v>9</v>
      </c>
      <c r="D5" s="686" t="s">
        <v>8</v>
      </c>
      <c r="E5" s="687" t="s">
        <v>3</v>
      </c>
      <c r="F5" s="690" t="s">
        <v>6</v>
      </c>
      <c r="G5" s="690" t="s">
        <v>7</v>
      </c>
      <c r="H5" s="694" t="s">
        <v>10</v>
      </c>
      <c r="I5" s="688" t="s">
        <v>11</v>
      </c>
    </row>
    <row r="6" spans="1:16378" ht="15.75" customHeight="1">
      <c r="A6" s="693"/>
      <c r="B6" s="691"/>
      <c r="C6" s="695"/>
      <c r="D6" s="696" t="s">
        <v>4</v>
      </c>
      <c r="E6" s="696" t="s">
        <v>16</v>
      </c>
      <c r="F6" s="691"/>
      <c r="G6" s="691"/>
      <c r="H6" s="695"/>
      <c r="I6" s="689"/>
    </row>
    <row r="7" spans="1:16378" ht="15.75" customHeight="1">
      <c r="A7" s="693"/>
      <c r="B7" s="691"/>
      <c r="C7" s="695"/>
      <c r="D7" s="696"/>
      <c r="E7" s="696"/>
      <c r="F7" s="691"/>
      <c r="G7" s="691"/>
      <c r="H7" s="695"/>
      <c r="I7" s="689"/>
    </row>
    <row r="8" spans="1:16378" s="6" customFormat="1" ht="30.75" customHeight="1">
      <c r="A8" s="693"/>
      <c r="B8" s="691"/>
      <c r="C8" s="695"/>
      <c r="D8" s="696"/>
      <c r="E8" s="696"/>
      <c r="F8" s="691"/>
      <c r="G8" s="691"/>
      <c r="H8" s="695"/>
      <c r="I8" s="68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</row>
    <row r="9" spans="1:16378" ht="95.25" hidden="1" customHeight="1">
      <c r="A9" s="693"/>
      <c r="B9" s="691"/>
      <c r="C9" s="695"/>
      <c r="D9" s="696"/>
      <c r="E9" s="696"/>
      <c r="F9" s="691"/>
      <c r="G9" s="691"/>
      <c r="H9" s="695"/>
      <c r="I9" s="689"/>
    </row>
    <row r="10" spans="1:16378" ht="109.5" hidden="1" customHeight="1">
      <c r="A10" s="693"/>
      <c r="B10" s="691"/>
      <c r="C10" s="695"/>
      <c r="D10" s="696"/>
      <c r="E10" s="696"/>
      <c r="F10" s="691"/>
      <c r="G10" s="691"/>
      <c r="H10" s="695"/>
      <c r="I10" s="689"/>
    </row>
    <row r="11" spans="1:16378" ht="11.25" customHeight="1" thickBot="1">
      <c r="A11" s="406">
        <v>1</v>
      </c>
      <c r="B11" s="407">
        <v>2</v>
      </c>
      <c r="C11" s="407">
        <v>3</v>
      </c>
      <c r="D11" s="407">
        <v>4</v>
      </c>
      <c r="E11" s="407">
        <v>5</v>
      </c>
      <c r="F11" s="407">
        <v>6</v>
      </c>
      <c r="G11" s="407">
        <v>7</v>
      </c>
      <c r="H11" s="407">
        <v>8</v>
      </c>
      <c r="I11" s="408">
        <v>9</v>
      </c>
    </row>
    <row r="12" spans="1:16378" ht="29.25" customHeight="1" thickBot="1">
      <c r="A12" s="18"/>
      <c r="B12" s="19" t="s">
        <v>17</v>
      </c>
      <c r="C12" s="190">
        <v>121</v>
      </c>
      <c r="D12" s="191">
        <f t="shared" ref="D12:I12" si="0">D15+D21+D50</f>
        <v>40983.800000000003</v>
      </c>
      <c r="E12" s="191">
        <f t="shared" si="0"/>
        <v>34153.200000000004</v>
      </c>
      <c r="F12" s="191">
        <v>34153.200000000004</v>
      </c>
      <c r="G12" s="191">
        <v>34153.200000000004</v>
      </c>
      <c r="H12" s="191">
        <f t="shared" si="0"/>
        <v>0</v>
      </c>
      <c r="I12" s="192">
        <f t="shared" si="0"/>
        <v>32339.085369999997</v>
      </c>
    </row>
    <row r="13" spans="1:16378" s="12" customFormat="1" ht="20.100000000000001" customHeight="1">
      <c r="A13" s="20"/>
      <c r="B13" s="21" t="s">
        <v>18</v>
      </c>
      <c r="C13" s="193"/>
      <c r="D13" s="194"/>
      <c r="E13" s="195"/>
      <c r="F13" s="195"/>
      <c r="G13" s="195"/>
      <c r="H13" s="195"/>
      <c r="I13" s="196"/>
      <c r="K13" s="13"/>
    </row>
    <row r="14" spans="1:16378" s="15" customFormat="1" ht="20.100000000000001" customHeight="1">
      <c r="A14" s="409">
        <v>1</v>
      </c>
      <c r="B14" s="410" t="s">
        <v>19</v>
      </c>
      <c r="C14" s="411">
        <v>0</v>
      </c>
      <c r="D14" s="412">
        <v>0</v>
      </c>
      <c r="E14" s="413">
        <v>0</v>
      </c>
      <c r="F14" s="414">
        <v>34153.199999999997</v>
      </c>
      <c r="G14" s="413"/>
      <c r="H14" s="413"/>
      <c r="I14" s="197"/>
    </row>
    <row r="15" spans="1:16378" ht="38.1" customHeight="1">
      <c r="A15" s="415"/>
      <c r="B15" s="416" t="s">
        <v>20</v>
      </c>
      <c r="C15" s="417">
        <f t="shared" ref="C15:I15" si="1">SUM(C17:C20)</f>
        <v>26</v>
      </c>
      <c r="D15" s="418">
        <f t="shared" si="1"/>
        <v>8002.7260000000006</v>
      </c>
      <c r="E15" s="418">
        <f t="shared" si="1"/>
        <v>6724</v>
      </c>
      <c r="F15" s="418"/>
      <c r="G15" s="418">
        <f t="shared" si="1"/>
        <v>6724</v>
      </c>
      <c r="H15" s="418">
        <f t="shared" si="1"/>
        <v>0</v>
      </c>
      <c r="I15" s="198">
        <f t="shared" si="1"/>
        <v>6693.37</v>
      </c>
    </row>
    <row r="16" spans="1:16378" ht="20.100000000000001" customHeight="1">
      <c r="A16" s="419"/>
      <c r="B16" s="420" t="s">
        <v>18</v>
      </c>
      <c r="C16" s="421"/>
      <c r="D16" s="413"/>
      <c r="E16" s="413"/>
      <c r="F16" s="413"/>
      <c r="G16" s="413"/>
      <c r="H16" s="413"/>
      <c r="I16" s="197"/>
    </row>
    <row r="17" spans="1:9" ht="20.100000000000001" customHeight="1">
      <c r="A17" s="409">
        <v>1</v>
      </c>
      <c r="B17" s="422" t="s">
        <v>21</v>
      </c>
      <c r="C17" s="421">
        <v>11</v>
      </c>
      <c r="D17" s="413">
        <v>6476.8050000000003</v>
      </c>
      <c r="E17" s="413">
        <v>5457.2</v>
      </c>
      <c r="F17" s="413"/>
      <c r="G17" s="413">
        <v>5457.2</v>
      </c>
      <c r="H17" s="413"/>
      <c r="I17" s="197">
        <v>5457.18</v>
      </c>
    </row>
    <row r="18" spans="1:9" ht="20.100000000000001" customHeight="1">
      <c r="A18" s="409">
        <v>2</v>
      </c>
      <c r="B18" s="422" t="s">
        <v>22</v>
      </c>
      <c r="C18" s="421">
        <v>5</v>
      </c>
      <c r="D18" s="413">
        <v>182.07599999999999</v>
      </c>
      <c r="E18" s="413">
        <v>146.80000000000001</v>
      </c>
      <c r="F18" s="413"/>
      <c r="G18" s="413">
        <v>146.80000000000001</v>
      </c>
      <c r="H18" s="413"/>
      <c r="I18" s="197">
        <v>146.79</v>
      </c>
    </row>
    <row r="19" spans="1:9" ht="20.100000000000001" customHeight="1">
      <c r="A19" s="409">
        <v>3</v>
      </c>
      <c r="B19" s="422" t="s">
        <v>23</v>
      </c>
      <c r="C19" s="421">
        <v>6</v>
      </c>
      <c r="D19" s="413">
        <v>436.46899999999999</v>
      </c>
      <c r="E19" s="413">
        <v>364</v>
      </c>
      <c r="F19" s="413"/>
      <c r="G19" s="413">
        <v>364</v>
      </c>
      <c r="H19" s="413"/>
      <c r="I19" s="197">
        <v>364</v>
      </c>
    </row>
    <row r="20" spans="1:9" ht="20.100000000000001" customHeight="1">
      <c r="A20" s="409">
        <v>4</v>
      </c>
      <c r="B20" s="422" t="s">
        <v>24</v>
      </c>
      <c r="C20" s="421">
        <v>4</v>
      </c>
      <c r="D20" s="413">
        <v>907.37599999999998</v>
      </c>
      <c r="E20" s="413">
        <v>756</v>
      </c>
      <c r="F20" s="413"/>
      <c r="G20" s="413">
        <v>756</v>
      </c>
      <c r="H20" s="413"/>
      <c r="I20" s="197">
        <v>725.4</v>
      </c>
    </row>
    <row r="21" spans="1:9" ht="20.100000000000001" customHeight="1">
      <c r="A21" s="423"/>
      <c r="B21" s="424" t="s">
        <v>25</v>
      </c>
      <c r="C21" s="425">
        <f t="shared" ref="C21:I21" si="2">SUM(C23:C49)</f>
        <v>186</v>
      </c>
      <c r="D21" s="414">
        <f t="shared" si="2"/>
        <v>30482.878000000004</v>
      </c>
      <c r="E21" s="414">
        <f t="shared" si="2"/>
        <v>25332.436000000002</v>
      </c>
      <c r="F21" s="414"/>
      <c r="G21" s="414">
        <f t="shared" si="2"/>
        <v>25332.436000000002</v>
      </c>
      <c r="H21" s="414">
        <f t="shared" si="2"/>
        <v>0</v>
      </c>
      <c r="I21" s="199">
        <f t="shared" si="2"/>
        <v>23769.054369999998</v>
      </c>
    </row>
    <row r="22" spans="1:9" ht="20.100000000000001" customHeight="1">
      <c r="A22" s="419"/>
      <c r="B22" s="420" t="s">
        <v>18</v>
      </c>
      <c r="C22" s="421"/>
      <c r="D22" s="413"/>
      <c r="E22" s="413"/>
      <c r="F22" s="413"/>
      <c r="G22" s="413"/>
      <c r="H22" s="413"/>
      <c r="I22" s="197"/>
    </row>
    <row r="23" spans="1:9" ht="20.100000000000001" customHeight="1">
      <c r="A23" s="409">
        <v>1</v>
      </c>
      <c r="B23" s="422" t="s">
        <v>26</v>
      </c>
      <c r="C23" s="421">
        <v>6</v>
      </c>
      <c r="D23" s="413">
        <v>1461.402</v>
      </c>
      <c r="E23" s="413">
        <v>1218</v>
      </c>
      <c r="F23" s="413"/>
      <c r="G23" s="413">
        <v>1218</v>
      </c>
      <c r="H23" s="413"/>
      <c r="I23" s="197">
        <v>1218</v>
      </c>
    </row>
    <row r="24" spans="1:9" ht="20.100000000000001" customHeight="1">
      <c r="A24" s="409">
        <v>2</v>
      </c>
      <c r="B24" s="422" t="s">
        <v>27</v>
      </c>
      <c r="C24" s="421">
        <v>6</v>
      </c>
      <c r="D24" s="413">
        <v>1557.3589999999999</v>
      </c>
      <c r="E24" s="413">
        <v>1221.73</v>
      </c>
      <c r="F24" s="413"/>
      <c r="G24" s="413">
        <v>1221.73</v>
      </c>
      <c r="H24" s="413"/>
      <c r="I24" s="197">
        <v>1188.2</v>
      </c>
    </row>
    <row r="25" spans="1:9" ht="20.100000000000001" customHeight="1">
      <c r="A25" s="409">
        <v>3</v>
      </c>
      <c r="B25" s="422" t="s">
        <v>28</v>
      </c>
      <c r="C25" s="421">
        <v>8</v>
      </c>
      <c r="D25" s="413">
        <v>1761.1690000000001</v>
      </c>
      <c r="E25" s="413">
        <v>1468</v>
      </c>
      <c r="F25" s="413"/>
      <c r="G25" s="413">
        <v>1468</v>
      </c>
      <c r="H25" s="413"/>
      <c r="I25" s="197">
        <v>1468</v>
      </c>
    </row>
    <row r="26" spans="1:9" ht="20.100000000000001" customHeight="1">
      <c r="A26" s="409">
        <v>4</v>
      </c>
      <c r="B26" s="422" t="s">
        <v>29</v>
      </c>
      <c r="C26" s="421">
        <v>13</v>
      </c>
      <c r="D26" s="413">
        <v>1638.7090000000001</v>
      </c>
      <c r="E26" s="413">
        <v>1346</v>
      </c>
      <c r="F26" s="413"/>
      <c r="G26" s="413">
        <v>1346</v>
      </c>
      <c r="H26" s="413"/>
      <c r="I26" s="197">
        <v>1231.0999999999999</v>
      </c>
    </row>
    <row r="27" spans="1:9" ht="20.100000000000001" customHeight="1">
      <c r="A27" s="409">
        <v>5</v>
      </c>
      <c r="B27" s="422" t="s">
        <v>30</v>
      </c>
      <c r="C27" s="421">
        <v>7</v>
      </c>
      <c r="D27" s="413">
        <v>1853.0260000000001</v>
      </c>
      <c r="E27" s="413">
        <v>1562.6</v>
      </c>
      <c r="F27" s="413"/>
      <c r="G27" s="413">
        <v>1562.6</v>
      </c>
      <c r="H27" s="413"/>
      <c r="I27" s="197">
        <v>1458.3</v>
      </c>
    </row>
    <row r="28" spans="1:9" ht="20.100000000000001" customHeight="1">
      <c r="A28" s="409">
        <v>6</v>
      </c>
      <c r="B28" s="422" t="s">
        <v>31</v>
      </c>
      <c r="C28" s="421">
        <v>4</v>
      </c>
      <c r="D28" s="413">
        <v>466.75299999999999</v>
      </c>
      <c r="E28" s="413">
        <v>396.8</v>
      </c>
      <c r="F28" s="413"/>
      <c r="G28" s="413">
        <v>396.8</v>
      </c>
      <c r="H28" s="413"/>
      <c r="I28" s="197">
        <v>306</v>
      </c>
    </row>
    <row r="29" spans="1:9" ht="20.100000000000001" customHeight="1">
      <c r="A29" s="409">
        <v>7</v>
      </c>
      <c r="B29" s="422" t="s">
        <v>32</v>
      </c>
      <c r="C29" s="421">
        <v>7</v>
      </c>
      <c r="D29" s="413">
        <v>1602.027</v>
      </c>
      <c r="E29" s="413">
        <v>1330.2</v>
      </c>
      <c r="F29" s="413"/>
      <c r="G29" s="413">
        <v>1330.2</v>
      </c>
      <c r="H29" s="413"/>
      <c r="I29" s="197">
        <v>1271.22</v>
      </c>
    </row>
    <row r="30" spans="1:9" ht="20.100000000000001" customHeight="1">
      <c r="A30" s="409">
        <v>8</v>
      </c>
      <c r="B30" s="422" t="s">
        <v>33</v>
      </c>
      <c r="C30" s="421">
        <v>11</v>
      </c>
      <c r="D30" s="413">
        <v>1215.797</v>
      </c>
      <c r="E30" s="413">
        <v>986.84500000000003</v>
      </c>
      <c r="F30" s="413"/>
      <c r="G30" s="413">
        <v>986.84500000000003</v>
      </c>
      <c r="H30" s="413"/>
      <c r="I30" s="197">
        <v>763.9</v>
      </c>
    </row>
    <row r="31" spans="1:9" ht="20.100000000000001" customHeight="1">
      <c r="A31" s="409">
        <v>9</v>
      </c>
      <c r="B31" s="422" t="s">
        <v>34</v>
      </c>
      <c r="C31" s="421">
        <v>9</v>
      </c>
      <c r="D31" s="413">
        <v>1144.182</v>
      </c>
      <c r="E31" s="413">
        <v>953</v>
      </c>
      <c r="F31" s="413"/>
      <c r="G31" s="413">
        <v>953</v>
      </c>
      <c r="H31" s="413"/>
      <c r="I31" s="197">
        <v>928.55</v>
      </c>
    </row>
    <row r="32" spans="1:9" ht="20.100000000000001" customHeight="1">
      <c r="A32" s="409">
        <v>10</v>
      </c>
      <c r="B32" s="422" t="s">
        <v>35</v>
      </c>
      <c r="C32" s="421">
        <v>5</v>
      </c>
      <c r="D32" s="413">
        <v>953.173</v>
      </c>
      <c r="E32" s="413">
        <v>799.36</v>
      </c>
      <c r="F32" s="413"/>
      <c r="G32" s="413">
        <v>799.36</v>
      </c>
      <c r="H32" s="413"/>
      <c r="I32" s="197">
        <v>737.38</v>
      </c>
    </row>
    <row r="33" spans="1:9" ht="20.100000000000001" customHeight="1">
      <c r="A33" s="409">
        <v>11</v>
      </c>
      <c r="B33" s="422" t="s">
        <v>36</v>
      </c>
      <c r="C33" s="421">
        <v>8</v>
      </c>
      <c r="D33" s="413">
        <v>951.44299999999998</v>
      </c>
      <c r="E33" s="413">
        <v>793</v>
      </c>
      <c r="F33" s="413"/>
      <c r="G33" s="413">
        <v>793</v>
      </c>
      <c r="H33" s="413"/>
      <c r="I33" s="197">
        <v>787.7</v>
      </c>
    </row>
    <row r="34" spans="1:9" ht="20.100000000000001" customHeight="1">
      <c r="A34" s="409">
        <v>12</v>
      </c>
      <c r="B34" s="422" t="s">
        <v>37</v>
      </c>
      <c r="C34" s="421">
        <v>2</v>
      </c>
      <c r="D34" s="413">
        <v>1236.461</v>
      </c>
      <c r="E34" s="413">
        <v>1025</v>
      </c>
      <c r="F34" s="413"/>
      <c r="G34" s="413">
        <v>1025</v>
      </c>
      <c r="H34" s="413"/>
      <c r="I34" s="197">
        <v>801.4</v>
      </c>
    </row>
    <row r="35" spans="1:9" ht="20.100000000000001" customHeight="1">
      <c r="A35" s="409">
        <v>13</v>
      </c>
      <c r="B35" s="422" t="s">
        <v>38</v>
      </c>
      <c r="C35" s="421">
        <v>7</v>
      </c>
      <c r="D35" s="413">
        <v>596.61199999999997</v>
      </c>
      <c r="E35" s="413">
        <v>541.91200000000003</v>
      </c>
      <c r="F35" s="413"/>
      <c r="G35" s="413">
        <v>541.91200000000003</v>
      </c>
      <c r="H35" s="413"/>
      <c r="I35" s="197">
        <v>518.5</v>
      </c>
    </row>
    <row r="36" spans="1:9" ht="20.100000000000001" customHeight="1">
      <c r="A36" s="409">
        <v>14</v>
      </c>
      <c r="B36" s="422" t="s">
        <v>39</v>
      </c>
      <c r="C36" s="421">
        <v>9</v>
      </c>
      <c r="D36" s="413">
        <v>1099.7850000000001</v>
      </c>
      <c r="E36" s="413">
        <v>918</v>
      </c>
      <c r="F36" s="413"/>
      <c r="G36" s="413">
        <v>918</v>
      </c>
      <c r="H36" s="413"/>
      <c r="I36" s="197">
        <v>917.99</v>
      </c>
    </row>
    <row r="37" spans="1:9" ht="20.100000000000001" customHeight="1">
      <c r="A37" s="426">
        <v>15</v>
      </c>
      <c r="B37" s="427" t="s">
        <v>40</v>
      </c>
      <c r="C37" s="428">
        <v>6</v>
      </c>
      <c r="D37" s="429">
        <v>697.93899999999996</v>
      </c>
      <c r="E37" s="429">
        <v>582</v>
      </c>
      <c r="F37" s="429"/>
      <c r="G37" s="429">
        <v>582</v>
      </c>
      <c r="H37" s="429"/>
      <c r="I37" s="201">
        <v>582</v>
      </c>
    </row>
    <row r="38" spans="1:9" ht="20.100000000000001" customHeight="1">
      <c r="A38" s="409">
        <v>16</v>
      </c>
      <c r="B38" s="422" t="s">
        <v>41</v>
      </c>
      <c r="C38" s="421">
        <v>3</v>
      </c>
      <c r="D38" s="413">
        <v>386.45400000000001</v>
      </c>
      <c r="E38" s="413">
        <v>322</v>
      </c>
      <c r="F38" s="413"/>
      <c r="G38" s="413">
        <v>322</v>
      </c>
      <c r="H38" s="413"/>
      <c r="I38" s="197">
        <v>307.73</v>
      </c>
    </row>
    <row r="39" spans="1:9" ht="20.100000000000001" customHeight="1">
      <c r="A39" s="409">
        <v>17</v>
      </c>
      <c r="B39" s="422" t="s">
        <v>42</v>
      </c>
      <c r="C39" s="421">
        <v>5</v>
      </c>
      <c r="D39" s="413">
        <v>1187.96</v>
      </c>
      <c r="E39" s="413">
        <v>970</v>
      </c>
      <c r="F39" s="413"/>
      <c r="G39" s="413">
        <v>970</v>
      </c>
      <c r="H39" s="413"/>
      <c r="I39" s="197">
        <v>734.7</v>
      </c>
    </row>
    <row r="40" spans="1:9" ht="20.100000000000001" customHeight="1">
      <c r="A40" s="409">
        <v>18</v>
      </c>
      <c r="B40" s="422" t="s">
        <v>43</v>
      </c>
      <c r="C40" s="421">
        <v>9</v>
      </c>
      <c r="D40" s="413">
        <v>921.29600000000005</v>
      </c>
      <c r="E40" s="413">
        <v>738</v>
      </c>
      <c r="F40" s="413"/>
      <c r="G40" s="413">
        <v>738</v>
      </c>
      <c r="H40" s="413"/>
      <c r="I40" s="197">
        <v>703.8</v>
      </c>
    </row>
    <row r="41" spans="1:9" ht="20.100000000000001" customHeight="1">
      <c r="A41" s="409">
        <v>19</v>
      </c>
      <c r="B41" s="422" t="s">
        <v>44</v>
      </c>
      <c r="C41" s="421">
        <v>9</v>
      </c>
      <c r="D41" s="413">
        <v>469.86</v>
      </c>
      <c r="E41" s="413">
        <v>416</v>
      </c>
      <c r="F41" s="413"/>
      <c r="G41" s="413">
        <v>416</v>
      </c>
      <c r="H41" s="413"/>
      <c r="I41" s="197">
        <v>327.52</v>
      </c>
    </row>
    <row r="42" spans="1:9" ht="20.100000000000001" customHeight="1">
      <c r="A42" s="409">
        <v>20</v>
      </c>
      <c r="B42" s="422" t="s">
        <v>45</v>
      </c>
      <c r="C42" s="421">
        <v>10</v>
      </c>
      <c r="D42" s="413">
        <v>941.38099999999997</v>
      </c>
      <c r="E42" s="413">
        <v>784</v>
      </c>
      <c r="F42" s="413"/>
      <c r="G42" s="413">
        <v>784</v>
      </c>
      <c r="H42" s="413"/>
      <c r="I42" s="197">
        <v>765.5</v>
      </c>
    </row>
    <row r="43" spans="1:9" ht="20.100000000000001" customHeight="1">
      <c r="A43" s="409">
        <v>21</v>
      </c>
      <c r="B43" s="422" t="s">
        <v>46</v>
      </c>
      <c r="C43" s="421">
        <v>5</v>
      </c>
      <c r="D43" s="413">
        <v>1441.758</v>
      </c>
      <c r="E43" s="413">
        <v>1208.8109999999999</v>
      </c>
      <c r="F43" s="413"/>
      <c r="G43" s="413">
        <v>1208.8109999999999</v>
      </c>
      <c r="H43" s="413"/>
      <c r="I43" s="197">
        <v>1203.5940000000001</v>
      </c>
    </row>
    <row r="44" spans="1:9" ht="20.100000000000001" customHeight="1">
      <c r="A44" s="409">
        <v>22</v>
      </c>
      <c r="B44" s="422" t="s">
        <v>47</v>
      </c>
      <c r="C44" s="421">
        <v>7</v>
      </c>
      <c r="D44" s="413">
        <v>1379.799</v>
      </c>
      <c r="E44" s="413">
        <v>1150</v>
      </c>
      <c r="F44" s="413"/>
      <c r="G44" s="413">
        <v>1150</v>
      </c>
      <c r="H44" s="413"/>
      <c r="I44" s="197">
        <v>1088</v>
      </c>
    </row>
    <row r="45" spans="1:9" ht="20.100000000000001" customHeight="1">
      <c r="A45" s="409">
        <v>23</v>
      </c>
      <c r="B45" s="422" t="s">
        <v>48</v>
      </c>
      <c r="C45" s="421">
        <v>8</v>
      </c>
      <c r="D45" s="413">
        <v>1666.7170000000001</v>
      </c>
      <c r="E45" s="413">
        <v>1390.5</v>
      </c>
      <c r="F45" s="413"/>
      <c r="G45" s="413">
        <v>1390.5</v>
      </c>
      <c r="H45" s="413"/>
      <c r="I45" s="197">
        <v>1356.6</v>
      </c>
    </row>
    <row r="46" spans="1:9" ht="20.100000000000001" customHeight="1">
      <c r="A46" s="409">
        <v>24</v>
      </c>
      <c r="B46" s="422" t="s">
        <v>49</v>
      </c>
      <c r="C46" s="421">
        <v>2</v>
      </c>
      <c r="D46" s="413">
        <v>710.23699999999997</v>
      </c>
      <c r="E46" s="413">
        <v>592</v>
      </c>
      <c r="F46" s="413"/>
      <c r="G46" s="413">
        <v>592</v>
      </c>
      <c r="H46" s="413"/>
      <c r="I46" s="197">
        <v>592</v>
      </c>
    </row>
    <row r="47" spans="1:9" ht="20.100000000000001" customHeight="1">
      <c r="A47" s="409">
        <v>25</v>
      </c>
      <c r="B47" s="422" t="s">
        <v>50</v>
      </c>
      <c r="C47" s="421">
        <v>3</v>
      </c>
      <c r="D47" s="413">
        <v>637.25099999999998</v>
      </c>
      <c r="E47" s="413">
        <v>529</v>
      </c>
      <c r="F47" s="413"/>
      <c r="G47" s="413">
        <v>529</v>
      </c>
      <c r="H47" s="413"/>
      <c r="I47" s="197">
        <v>517.57899999999995</v>
      </c>
    </row>
    <row r="48" spans="1:9" ht="20.100000000000001" customHeight="1">
      <c r="A48" s="409">
        <v>26</v>
      </c>
      <c r="B48" s="422" t="s">
        <v>51</v>
      </c>
      <c r="C48" s="421">
        <v>5</v>
      </c>
      <c r="D48" s="413">
        <v>1504.9269999999999</v>
      </c>
      <c r="E48" s="413">
        <v>1256.6780000000001</v>
      </c>
      <c r="F48" s="413"/>
      <c r="G48" s="413">
        <v>1256.6780000000001</v>
      </c>
      <c r="H48" s="413"/>
      <c r="I48" s="197">
        <v>1194.0999999999999</v>
      </c>
    </row>
    <row r="49" spans="1:9" ht="20.100000000000001" customHeight="1">
      <c r="A49" s="409">
        <v>27</v>
      </c>
      <c r="B49" s="422" t="s">
        <v>52</v>
      </c>
      <c r="C49" s="421">
        <v>12</v>
      </c>
      <c r="D49" s="413">
        <v>999.40099999999995</v>
      </c>
      <c r="E49" s="413">
        <v>833</v>
      </c>
      <c r="F49" s="413"/>
      <c r="G49" s="413">
        <v>833</v>
      </c>
      <c r="H49" s="413"/>
      <c r="I49" s="197">
        <v>799.69137000000001</v>
      </c>
    </row>
    <row r="50" spans="1:9" ht="20.100000000000001" customHeight="1">
      <c r="A50" s="423"/>
      <c r="B50" s="424" t="s">
        <v>53</v>
      </c>
      <c r="C50" s="425">
        <f>SUM(C52:C64)</f>
        <v>37</v>
      </c>
      <c r="D50" s="414">
        <f>SUM(D52:D64)</f>
        <v>2498.1959999999999</v>
      </c>
      <c r="E50" s="414">
        <f>SUM(E52:E64)</f>
        <v>2096.7640000000001</v>
      </c>
      <c r="F50" s="414"/>
      <c r="G50" s="414">
        <f>SUM(G52:G62)</f>
        <v>2083.8020000000001</v>
      </c>
      <c r="H50" s="414"/>
      <c r="I50" s="199">
        <f>SUM(I52:I62)</f>
        <v>1876.6610000000003</v>
      </c>
    </row>
    <row r="51" spans="1:9" ht="20.100000000000001" customHeight="1">
      <c r="A51" s="419"/>
      <c r="B51" s="420" t="s">
        <v>18</v>
      </c>
      <c r="C51" s="421"/>
      <c r="D51" s="413"/>
      <c r="E51" s="413"/>
      <c r="F51" s="413"/>
      <c r="G51" s="413"/>
      <c r="H51" s="413"/>
      <c r="I51" s="197"/>
    </row>
    <row r="52" spans="1:9" ht="20.100000000000001" customHeight="1">
      <c r="A52" s="409">
        <v>1</v>
      </c>
      <c r="B52" s="422" t="s">
        <v>54</v>
      </c>
      <c r="C52" s="421">
        <v>9</v>
      </c>
      <c r="D52" s="413">
        <v>589.21900000000005</v>
      </c>
      <c r="E52" s="413">
        <v>491</v>
      </c>
      <c r="F52" s="413"/>
      <c r="G52" s="413">
        <v>491</v>
      </c>
      <c r="H52" s="413"/>
      <c r="I52" s="197">
        <v>482.6</v>
      </c>
    </row>
    <row r="53" spans="1:9" ht="20.100000000000001" customHeight="1">
      <c r="A53" s="409">
        <v>2</v>
      </c>
      <c r="B53" s="422" t="s">
        <v>55</v>
      </c>
      <c r="C53" s="421">
        <v>2</v>
      </c>
      <c r="D53" s="413">
        <v>79.655000000000001</v>
      </c>
      <c r="E53" s="413">
        <v>66</v>
      </c>
      <c r="F53" s="413"/>
      <c r="G53" s="413">
        <v>66</v>
      </c>
      <c r="H53" s="413"/>
      <c r="I53" s="197">
        <v>65.22</v>
      </c>
    </row>
    <row r="54" spans="1:9" ht="20.100000000000001" customHeight="1">
      <c r="A54" s="409">
        <v>3</v>
      </c>
      <c r="B54" s="422" t="s">
        <v>56</v>
      </c>
      <c r="C54" s="421">
        <v>5</v>
      </c>
      <c r="D54" s="413">
        <v>558.24900000000002</v>
      </c>
      <c r="E54" s="413">
        <v>518.24900000000002</v>
      </c>
      <c r="F54" s="413"/>
      <c r="G54" s="413">
        <v>518.24900000000002</v>
      </c>
      <c r="H54" s="413"/>
      <c r="I54" s="197">
        <v>518</v>
      </c>
    </row>
    <row r="55" spans="1:9" ht="20.100000000000001" customHeight="1">
      <c r="A55" s="409">
        <v>4</v>
      </c>
      <c r="B55" s="422" t="s">
        <v>57</v>
      </c>
      <c r="C55" s="421">
        <v>2</v>
      </c>
      <c r="D55" s="413">
        <v>229.559</v>
      </c>
      <c r="E55" s="413">
        <v>155</v>
      </c>
      <c r="F55" s="413"/>
      <c r="G55" s="413">
        <v>155</v>
      </c>
      <c r="H55" s="413"/>
      <c r="I55" s="197">
        <v>0</v>
      </c>
    </row>
    <row r="56" spans="1:9" ht="20.100000000000001" customHeight="1">
      <c r="A56" s="409">
        <v>5</v>
      </c>
      <c r="B56" s="422" t="s">
        <v>58</v>
      </c>
      <c r="C56" s="421">
        <v>1</v>
      </c>
      <c r="D56" s="413">
        <v>77.491</v>
      </c>
      <c r="E56" s="413">
        <v>60.27</v>
      </c>
      <c r="F56" s="413"/>
      <c r="G56" s="413">
        <v>60.27</v>
      </c>
      <c r="H56" s="413"/>
      <c r="I56" s="197">
        <v>42.4</v>
      </c>
    </row>
    <row r="57" spans="1:9" ht="20.100000000000001" customHeight="1">
      <c r="A57" s="409">
        <v>6</v>
      </c>
      <c r="B57" s="422" t="s">
        <v>59</v>
      </c>
      <c r="C57" s="421">
        <v>3</v>
      </c>
      <c r="D57" s="413">
        <v>53.874000000000002</v>
      </c>
      <c r="E57" s="413">
        <v>40.200000000000003</v>
      </c>
      <c r="F57" s="413"/>
      <c r="G57" s="413">
        <v>40.200000000000003</v>
      </c>
      <c r="H57" s="413"/>
      <c r="I57" s="197">
        <v>38.4</v>
      </c>
    </row>
    <row r="58" spans="1:9" ht="20.100000000000001" customHeight="1">
      <c r="A58" s="409">
        <v>7</v>
      </c>
      <c r="B58" s="422" t="s">
        <v>60</v>
      </c>
      <c r="C58" s="421">
        <v>5</v>
      </c>
      <c r="D58" s="413">
        <v>594.09400000000005</v>
      </c>
      <c r="E58" s="413">
        <v>527.99400000000003</v>
      </c>
      <c r="F58" s="413"/>
      <c r="G58" s="413">
        <v>527.99400000000003</v>
      </c>
      <c r="H58" s="413"/>
      <c r="I58" s="197">
        <v>527.19000000000005</v>
      </c>
    </row>
    <row r="59" spans="1:9" ht="20.100000000000001" customHeight="1">
      <c r="A59" s="409">
        <v>8</v>
      </c>
      <c r="B59" s="422" t="s">
        <v>61</v>
      </c>
      <c r="C59" s="421">
        <v>3</v>
      </c>
      <c r="D59" s="413">
        <v>208.85900000000001</v>
      </c>
      <c r="E59" s="413">
        <v>183</v>
      </c>
      <c r="F59" s="413"/>
      <c r="G59" s="413">
        <v>183</v>
      </c>
      <c r="H59" s="413"/>
      <c r="I59" s="197">
        <v>182.1</v>
      </c>
    </row>
    <row r="60" spans="1:9" ht="20.100000000000001" customHeight="1">
      <c r="A60" s="409">
        <v>9</v>
      </c>
      <c r="B60" s="422" t="s">
        <v>62</v>
      </c>
      <c r="C60" s="421">
        <v>1</v>
      </c>
      <c r="D60" s="413">
        <v>15.569000000000001</v>
      </c>
      <c r="E60" s="413">
        <v>5.1890000000000001</v>
      </c>
      <c r="F60" s="413"/>
      <c r="G60" s="413">
        <v>5.1890000000000001</v>
      </c>
      <c r="H60" s="413"/>
      <c r="I60" s="197">
        <v>2.5510000000000002</v>
      </c>
    </row>
    <row r="61" spans="1:9" ht="20.100000000000001" customHeight="1">
      <c r="A61" s="409">
        <v>10</v>
      </c>
      <c r="B61" s="430" t="s">
        <v>63</v>
      </c>
      <c r="C61" s="421"/>
      <c r="D61" s="413">
        <v>13.534000000000001</v>
      </c>
      <c r="E61" s="413">
        <v>9.5</v>
      </c>
      <c r="F61" s="413"/>
      <c r="G61" s="413">
        <v>9.5</v>
      </c>
      <c r="H61" s="413"/>
      <c r="I61" s="197">
        <v>9.3000000000000007</v>
      </c>
    </row>
    <row r="62" spans="1:9" ht="20.100000000000001" customHeight="1">
      <c r="A62" s="409">
        <v>11</v>
      </c>
      <c r="B62" s="431" t="s">
        <v>64</v>
      </c>
      <c r="C62" s="421">
        <v>5</v>
      </c>
      <c r="D62" s="413">
        <v>54.691000000000003</v>
      </c>
      <c r="E62" s="413">
        <v>27.4</v>
      </c>
      <c r="F62" s="413"/>
      <c r="G62" s="413">
        <v>27.4</v>
      </c>
      <c r="H62" s="413"/>
      <c r="I62" s="197">
        <v>8.9</v>
      </c>
    </row>
    <row r="63" spans="1:9" ht="20.100000000000001" customHeight="1">
      <c r="A63" s="409">
        <v>12</v>
      </c>
      <c r="B63" s="422" t="s">
        <v>65</v>
      </c>
      <c r="C63" s="421"/>
      <c r="D63" s="413">
        <v>3.9660000000000002</v>
      </c>
      <c r="E63" s="413">
        <v>1.3220000000000001</v>
      </c>
      <c r="F63" s="413"/>
      <c r="G63" s="413">
        <v>1.3220000000000001</v>
      </c>
      <c r="H63" s="413"/>
      <c r="I63" s="197">
        <v>0</v>
      </c>
    </row>
    <row r="64" spans="1:9" ht="20.100000000000001" customHeight="1" thickBot="1">
      <c r="A64" s="409">
        <v>13</v>
      </c>
      <c r="B64" s="430" t="s">
        <v>66</v>
      </c>
      <c r="C64" s="421">
        <v>1</v>
      </c>
      <c r="D64" s="413">
        <v>19.436</v>
      </c>
      <c r="E64" s="413">
        <v>11.64</v>
      </c>
      <c r="F64" s="413"/>
      <c r="G64" s="413">
        <v>11.64</v>
      </c>
      <c r="H64" s="413"/>
      <c r="I64" s="197">
        <v>11.64</v>
      </c>
    </row>
    <row r="65" spans="1:9" ht="30" customHeight="1" thickBot="1">
      <c r="A65" s="23"/>
      <c r="B65" s="24" t="s">
        <v>67</v>
      </c>
      <c r="C65" s="202">
        <f t="shared" ref="C65:E65" si="3">C68+C74+C90</f>
        <v>72</v>
      </c>
      <c r="D65" s="203">
        <f t="shared" si="3"/>
        <v>26825.599999999995</v>
      </c>
      <c r="E65" s="203">
        <f t="shared" si="3"/>
        <v>22354.600000000002</v>
      </c>
      <c r="F65" s="203">
        <v>22354.6</v>
      </c>
      <c r="G65" s="203">
        <f>G68+G74+G90</f>
        <v>22354.600000000002</v>
      </c>
      <c r="H65" s="203">
        <v>489.9</v>
      </c>
      <c r="I65" s="204">
        <f>I68+I74+I90</f>
        <v>18084.230970000001</v>
      </c>
    </row>
    <row r="66" spans="1:9" ht="20.100000000000001" customHeight="1">
      <c r="A66" s="25"/>
      <c r="B66" s="26" t="s">
        <v>18</v>
      </c>
      <c r="C66" s="205"/>
      <c r="D66" s="206"/>
      <c r="E66" s="207"/>
      <c r="F66" s="207"/>
      <c r="G66" s="207"/>
      <c r="H66" s="207"/>
      <c r="I66" s="208"/>
    </row>
    <row r="67" spans="1:9" ht="20.100000000000001" customHeight="1">
      <c r="A67" s="27">
        <v>1</v>
      </c>
      <c r="B67" s="28" t="s">
        <v>19</v>
      </c>
      <c r="C67" s="432"/>
      <c r="D67" s="433"/>
      <c r="E67" s="433"/>
      <c r="F67" s="433">
        <v>22354.6</v>
      </c>
      <c r="G67" s="434"/>
      <c r="H67" s="434"/>
      <c r="I67" s="435"/>
    </row>
    <row r="68" spans="1:9" ht="38.1" customHeight="1">
      <c r="A68" s="29"/>
      <c r="B68" s="30" t="s">
        <v>20</v>
      </c>
      <c r="C68" s="436">
        <v>23</v>
      </c>
      <c r="D68" s="437">
        <f t="shared" ref="D68:E68" si="4">SUM(D70:D73)</f>
        <v>12430.3</v>
      </c>
      <c r="E68" s="437">
        <f t="shared" si="4"/>
        <v>10483.200000000001</v>
      </c>
      <c r="F68" s="434"/>
      <c r="G68" s="437">
        <f>SUM(G70:G73)</f>
        <v>10483.200000000001</v>
      </c>
      <c r="H68" s="437">
        <v>0</v>
      </c>
      <c r="I68" s="438">
        <f>SUM(I70:I73)</f>
        <v>8947.2952300000015</v>
      </c>
    </row>
    <row r="69" spans="1:9" ht="20.100000000000001" customHeight="1">
      <c r="A69" s="31"/>
      <c r="B69" s="32" t="s">
        <v>18</v>
      </c>
      <c r="C69" s="439"/>
      <c r="D69" s="434"/>
      <c r="E69" s="434"/>
      <c r="F69" s="434"/>
      <c r="G69" s="434"/>
      <c r="H69" s="434"/>
      <c r="I69" s="435"/>
    </row>
    <row r="70" spans="1:9" ht="20.100000000000001" customHeight="1">
      <c r="A70" s="27">
        <v>1</v>
      </c>
      <c r="B70" s="33" t="s">
        <v>68</v>
      </c>
      <c r="C70" s="440">
        <v>5</v>
      </c>
      <c r="D70" s="441">
        <v>4887.3999999999996</v>
      </c>
      <c r="E70" s="441">
        <v>4487.3999999999996</v>
      </c>
      <c r="F70" s="442"/>
      <c r="G70" s="441">
        <v>4487.3999999999996</v>
      </c>
      <c r="H70" s="442"/>
      <c r="I70" s="443">
        <v>3801.4857900000002</v>
      </c>
    </row>
    <row r="71" spans="1:9" ht="20.100000000000001" customHeight="1">
      <c r="A71" s="27">
        <v>2</v>
      </c>
      <c r="B71" s="33" t="s">
        <v>69</v>
      </c>
      <c r="C71" s="440">
        <v>5</v>
      </c>
      <c r="D71" s="441">
        <v>2650.8</v>
      </c>
      <c r="E71" s="441">
        <v>1959.8</v>
      </c>
      <c r="F71" s="442"/>
      <c r="G71" s="441">
        <v>1959.8</v>
      </c>
      <c r="H71" s="442"/>
      <c r="I71" s="443">
        <v>1604.9731499999998</v>
      </c>
    </row>
    <row r="72" spans="1:9" ht="20.100000000000001" customHeight="1">
      <c r="A72" s="27">
        <v>3</v>
      </c>
      <c r="B72" s="33" t="s">
        <v>70</v>
      </c>
      <c r="C72" s="440">
        <v>8</v>
      </c>
      <c r="D72" s="441">
        <v>3182.6</v>
      </c>
      <c r="E72" s="441">
        <v>2635</v>
      </c>
      <c r="F72" s="442"/>
      <c r="G72" s="441">
        <v>2635</v>
      </c>
      <c r="H72" s="442"/>
      <c r="I72" s="443">
        <v>2201.00423</v>
      </c>
    </row>
    <row r="73" spans="1:9" ht="20.100000000000001" customHeight="1">
      <c r="A73" s="27">
        <v>4</v>
      </c>
      <c r="B73" s="33" t="s">
        <v>71</v>
      </c>
      <c r="C73" s="440">
        <v>5</v>
      </c>
      <c r="D73" s="441">
        <v>1709.5</v>
      </c>
      <c r="E73" s="441">
        <v>1401</v>
      </c>
      <c r="F73" s="442"/>
      <c r="G73" s="441">
        <v>1401</v>
      </c>
      <c r="H73" s="442"/>
      <c r="I73" s="443">
        <v>1339.83206</v>
      </c>
    </row>
    <row r="74" spans="1:9" ht="20.100000000000001" customHeight="1">
      <c r="A74" s="27"/>
      <c r="B74" s="34" t="s">
        <v>25</v>
      </c>
      <c r="C74" s="444">
        <v>41</v>
      </c>
      <c r="D74" s="445">
        <f t="shared" ref="D74:E74" si="5">SUM(D76:D89)</f>
        <v>13570.739999999996</v>
      </c>
      <c r="E74" s="445">
        <f t="shared" si="5"/>
        <v>11334.600000000002</v>
      </c>
      <c r="F74" s="442"/>
      <c r="G74" s="445">
        <f>SUM(G76:G89)</f>
        <v>11334.600000000002</v>
      </c>
      <c r="H74" s="442">
        <v>0</v>
      </c>
      <c r="I74" s="446">
        <f>SUM(I76:I89)</f>
        <v>8671.2828800000007</v>
      </c>
    </row>
    <row r="75" spans="1:9" ht="20.100000000000001" customHeight="1">
      <c r="A75" s="31"/>
      <c r="B75" s="35" t="s">
        <v>18</v>
      </c>
      <c r="C75" s="447"/>
      <c r="D75" s="441"/>
      <c r="E75" s="442"/>
      <c r="F75" s="442"/>
      <c r="G75" s="442"/>
      <c r="H75" s="442"/>
      <c r="I75" s="446"/>
    </row>
    <row r="76" spans="1:9" ht="20.100000000000001" customHeight="1">
      <c r="A76" s="27">
        <v>1</v>
      </c>
      <c r="B76" s="33" t="s">
        <v>72</v>
      </c>
      <c r="C76" s="440">
        <v>2</v>
      </c>
      <c r="D76" s="441">
        <v>1614.3</v>
      </c>
      <c r="E76" s="441">
        <v>1264.5</v>
      </c>
      <c r="F76" s="442"/>
      <c r="G76" s="441">
        <v>1264.5</v>
      </c>
      <c r="H76" s="442"/>
      <c r="I76" s="443">
        <v>912.73676999999998</v>
      </c>
    </row>
    <row r="77" spans="1:9" ht="20.100000000000001" customHeight="1">
      <c r="A77" s="27">
        <v>2</v>
      </c>
      <c r="B77" s="33" t="s">
        <v>73</v>
      </c>
      <c r="C77" s="440">
        <v>3</v>
      </c>
      <c r="D77" s="441">
        <v>804.8</v>
      </c>
      <c r="E77" s="441">
        <v>671</v>
      </c>
      <c r="F77" s="442"/>
      <c r="G77" s="441">
        <v>671</v>
      </c>
      <c r="H77" s="442"/>
      <c r="I77" s="443">
        <v>611.22143000000005</v>
      </c>
    </row>
    <row r="78" spans="1:9" ht="20.100000000000001" customHeight="1">
      <c r="A78" s="27">
        <v>3</v>
      </c>
      <c r="B78" s="33" t="s">
        <v>74</v>
      </c>
      <c r="C78" s="448">
        <v>5</v>
      </c>
      <c r="D78" s="441">
        <v>1309.5</v>
      </c>
      <c r="E78" s="441">
        <v>971.1</v>
      </c>
      <c r="F78" s="442"/>
      <c r="G78" s="441">
        <v>971.1</v>
      </c>
      <c r="H78" s="442"/>
      <c r="I78" s="443">
        <v>721.35321999999996</v>
      </c>
    </row>
    <row r="79" spans="1:9" ht="20.100000000000001" customHeight="1">
      <c r="A79" s="27">
        <v>4</v>
      </c>
      <c r="B79" s="33" t="s">
        <v>75</v>
      </c>
      <c r="C79" s="440">
        <v>4</v>
      </c>
      <c r="D79" s="441">
        <v>1341.3</v>
      </c>
      <c r="E79" s="441">
        <v>1088</v>
      </c>
      <c r="F79" s="442"/>
      <c r="G79" s="441">
        <v>1088</v>
      </c>
      <c r="H79" s="442"/>
      <c r="I79" s="443">
        <v>968.39569999999992</v>
      </c>
    </row>
    <row r="80" spans="1:9" ht="20.100000000000001" customHeight="1">
      <c r="A80" s="27">
        <v>5</v>
      </c>
      <c r="B80" s="33" t="s">
        <v>76</v>
      </c>
      <c r="C80" s="440">
        <v>1</v>
      </c>
      <c r="D80" s="441">
        <v>536.5</v>
      </c>
      <c r="E80" s="441">
        <v>467</v>
      </c>
      <c r="F80" s="442"/>
      <c r="G80" s="441">
        <v>467</v>
      </c>
      <c r="H80" s="442"/>
      <c r="I80" s="443">
        <v>443.16611</v>
      </c>
    </row>
    <row r="81" spans="1:9" ht="20.100000000000001" customHeight="1">
      <c r="A81" s="27">
        <v>6</v>
      </c>
      <c r="B81" s="33" t="s">
        <v>77</v>
      </c>
      <c r="C81" s="440">
        <v>3</v>
      </c>
      <c r="D81" s="441">
        <v>1609.5</v>
      </c>
      <c r="E81" s="441">
        <v>1341</v>
      </c>
      <c r="F81" s="442"/>
      <c r="G81" s="441">
        <v>1341</v>
      </c>
      <c r="H81" s="442"/>
      <c r="I81" s="443">
        <v>993.57457999999997</v>
      </c>
    </row>
    <row r="82" spans="1:9" ht="20.100000000000001" customHeight="1">
      <c r="A82" s="27">
        <v>7</v>
      </c>
      <c r="B82" s="33" t="s">
        <v>78</v>
      </c>
      <c r="C82" s="447"/>
      <c r="D82" s="441">
        <v>715.2</v>
      </c>
      <c r="E82" s="441">
        <v>715.2</v>
      </c>
      <c r="F82" s="442"/>
      <c r="G82" s="441">
        <v>715.2</v>
      </c>
      <c r="H82" s="442"/>
      <c r="I82" s="443">
        <v>225.26976999999999</v>
      </c>
    </row>
    <row r="83" spans="1:9" ht="20.100000000000001" customHeight="1">
      <c r="A83" s="27">
        <v>8</v>
      </c>
      <c r="B83" s="33" t="s">
        <v>79</v>
      </c>
      <c r="C83" s="440">
        <v>4</v>
      </c>
      <c r="D83" s="441">
        <v>945.2</v>
      </c>
      <c r="E83" s="441">
        <v>934.6</v>
      </c>
      <c r="F83" s="442"/>
      <c r="G83" s="441">
        <v>934.6</v>
      </c>
      <c r="H83" s="442"/>
      <c r="I83" s="443">
        <v>434.98253000000005</v>
      </c>
    </row>
    <row r="84" spans="1:9" ht="20.100000000000001" customHeight="1">
      <c r="A84" s="27">
        <v>9</v>
      </c>
      <c r="B84" s="33" t="s">
        <v>80</v>
      </c>
      <c r="C84" s="440">
        <v>4</v>
      </c>
      <c r="D84" s="441">
        <v>1073</v>
      </c>
      <c r="E84" s="441">
        <v>894</v>
      </c>
      <c r="F84" s="442"/>
      <c r="G84" s="441">
        <v>894</v>
      </c>
      <c r="H84" s="442"/>
      <c r="I84" s="443">
        <v>880.6644399999999</v>
      </c>
    </row>
    <row r="85" spans="1:9" ht="20.100000000000001" customHeight="1">
      <c r="A85" s="27">
        <v>10</v>
      </c>
      <c r="B85" s="33" t="s">
        <v>81</v>
      </c>
      <c r="C85" s="440">
        <v>3</v>
      </c>
      <c r="D85" s="441">
        <v>1142.74</v>
      </c>
      <c r="E85" s="441">
        <v>943</v>
      </c>
      <c r="F85" s="442"/>
      <c r="G85" s="441">
        <v>943</v>
      </c>
      <c r="H85" s="442"/>
      <c r="I85" s="443">
        <v>763.29975000000002</v>
      </c>
    </row>
    <row r="86" spans="1:9" ht="20.100000000000001" customHeight="1">
      <c r="A86" s="27">
        <v>11</v>
      </c>
      <c r="B86" s="33" t="s">
        <v>82</v>
      </c>
      <c r="C86" s="440">
        <v>4</v>
      </c>
      <c r="D86" s="441">
        <v>804.8</v>
      </c>
      <c r="E86" s="441">
        <v>671</v>
      </c>
      <c r="F86" s="442"/>
      <c r="G86" s="441">
        <v>671</v>
      </c>
      <c r="H86" s="442"/>
      <c r="I86" s="443">
        <v>540.95796999999993</v>
      </c>
    </row>
    <row r="87" spans="1:9" ht="20.100000000000001" customHeight="1">
      <c r="A87" s="27">
        <v>12</v>
      </c>
      <c r="B87" s="33" t="s">
        <v>83</v>
      </c>
      <c r="C87" s="440">
        <v>3</v>
      </c>
      <c r="D87" s="441">
        <v>804.8</v>
      </c>
      <c r="E87" s="441">
        <v>671</v>
      </c>
      <c r="F87" s="442"/>
      <c r="G87" s="441">
        <v>671</v>
      </c>
      <c r="H87" s="442"/>
      <c r="I87" s="443">
        <v>653.11898999999994</v>
      </c>
    </row>
    <row r="88" spans="1:9" ht="20.100000000000001" customHeight="1">
      <c r="A88" s="27">
        <v>13</v>
      </c>
      <c r="B88" s="33" t="s">
        <v>84</v>
      </c>
      <c r="C88" s="440">
        <v>3</v>
      </c>
      <c r="D88" s="441">
        <v>804.8</v>
      </c>
      <c r="E88" s="441">
        <v>671</v>
      </c>
      <c r="F88" s="442"/>
      <c r="G88" s="441">
        <v>671</v>
      </c>
      <c r="H88" s="442"/>
      <c r="I88" s="443">
        <v>496.95409000000001</v>
      </c>
    </row>
    <row r="89" spans="1:9" ht="20.100000000000001" customHeight="1">
      <c r="A89" s="27">
        <v>14</v>
      </c>
      <c r="B89" s="33" t="s">
        <v>85</v>
      </c>
      <c r="C89" s="440">
        <v>2</v>
      </c>
      <c r="D89" s="441">
        <v>64.3</v>
      </c>
      <c r="E89" s="441">
        <v>32.200000000000003</v>
      </c>
      <c r="F89" s="442"/>
      <c r="G89" s="441">
        <v>32.200000000000003</v>
      </c>
      <c r="H89" s="442"/>
      <c r="I89" s="443">
        <v>25.587529999999997</v>
      </c>
    </row>
    <row r="90" spans="1:9" ht="20.100000000000001" customHeight="1">
      <c r="A90" s="36"/>
      <c r="B90" s="34" t="s">
        <v>53</v>
      </c>
      <c r="C90" s="444">
        <v>8</v>
      </c>
      <c r="D90" s="445">
        <f t="shared" ref="D90:E90" si="6">SUM(D92:D94)</f>
        <v>824.56</v>
      </c>
      <c r="E90" s="445">
        <f t="shared" si="6"/>
        <v>536.79999999999995</v>
      </c>
      <c r="F90" s="442"/>
      <c r="G90" s="445">
        <f>SUM(G92:G94)</f>
        <v>536.79999999999995</v>
      </c>
      <c r="H90" s="445">
        <f>SUM(H92:H94)</f>
        <v>489.93022999999999</v>
      </c>
      <c r="I90" s="446">
        <f>SUM(I92:I94)</f>
        <v>465.65286000000003</v>
      </c>
    </row>
    <row r="91" spans="1:9" ht="20.100000000000001" customHeight="1">
      <c r="A91" s="31"/>
      <c r="B91" s="35" t="s">
        <v>18</v>
      </c>
      <c r="C91" s="440"/>
      <c r="D91" s="441"/>
      <c r="E91" s="442"/>
      <c r="F91" s="442"/>
      <c r="G91" s="442"/>
      <c r="H91" s="442"/>
      <c r="I91" s="449"/>
    </row>
    <row r="92" spans="1:9" ht="20.100000000000001" customHeight="1">
      <c r="A92" s="27">
        <v>1</v>
      </c>
      <c r="B92" s="33" t="s">
        <v>86</v>
      </c>
      <c r="C92" s="440">
        <v>1</v>
      </c>
      <c r="D92" s="441">
        <v>92.16</v>
      </c>
      <c r="E92" s="441">
        <v>46</v>
      </c>
      <c r="F92" s="442"/>
      <c r="G92" s="441">
        <v>46</v>
      </c>
      <c r="H92" s="442"/>
      <c r="I92" s="449">
        <v>5.4011199999999997</v>
      </c>
    </row>
    <row r="93" spans="1:9" ht="20.100000000000001" customHeight="1">
      <c r="A93" s="27">
        <v>2</v>
      </c>
      <c r="B93" s="33" t="s">
        <v>87</v>
      </c>
      <c r="C93" s="440">
        <v>1</v>
      </c>
      <c r="D93" s="441">
        <v>374.6</v>
      </c>
      <c r="E93" s="441">
        <v>312</v>
      </c>
      <c r="F93" s="442"/>
      <c r="G93" s="441">
        <v>312</v>
      </c>
      <c r="H93" s="442"/>
      <c r="I93" s="443">
        <v>93.914320000000004</v>
      </c>
    </row>
    <row r="94" spans="1:9" ht="20.100000000000001" customHeight="1" thickBot="1">
      <c r="A94" s="37">
        <v>3</v>
      </c>
      <c r="B94" s="38" t="s">
        <v>88</v>
      </c>
      <c r="C94" s="450">
        <v>6</v>
      </c>
      <c r="D94" s="451">
        <v>357.8</v>
      </c>
      <c r="E94" s="451">
        <v>178.8</v>
      </c>
      <c r="F94" s="452"/>
      <c r="G94" s="451">
        <v>178.8</v>
      </c>
      <c r="H94" s="451">
        <v>489.93022999999999</v>
      </c>
      <c r="I94" s="453">
        <v>366.33742000000001</v>
      </c>
    </row>
    <row r="95" spans="1:9" ht="30" customHeight="1" thickBot="1">
      <c r="A95" s="39"/>
      <c r="B95" s="40" t="s">
        <v>89</v>
      </c>
      <c r="C95" s="209">
        <v>134</v>
      </c>
      <c r="D95" s="210">
        <f>D98+D113+D135</f>
        <v>83248.400000000009</v>
      </c>
      <c r="E95" s="210">
        <f>E98+E113+E135</f>
        <v>69373.599999999991</v>
      </c>
      <c r="F95" s="210">
        <v>69373.600000000006</v>
      </c>
      <c r="G95" s="210">
        <f>G98+G113+G135</f>
        <v>69288.596779999993</v>
      </c>
      <c r="H95" s="210">
        <f>H98+H113+H135</f>
        <v>278.52800000000002</v>
      </c>
      <c r="I95" s="211">
        <f>I98+I113+I135</f>
        <v>66736.844899999996</v>
      </c>
    </row>
    <row r="96" spans="1:9" ht="19.5">
      <c r="A96" s="41"/>
      <c r="B96" s="42" t="s">
        <v>18</v>
      </c>
      <c r="C96" s="212"/>
      <c r="D96" s="213"/>
      <c r="E96" s="213"/>
      <c r="F96" s="214"/>
      <c r="G96" s="213"/>
      <c r="H96" s="214"/>
      <c r="I96" s="215"/>
    </row>
    <row r="97" spans="1:9" ht="18.75">
      <c r="A97" s="43">
        <v>1</v>
      </c>
      <c r="B97" s="44" t="s">
        <v>19</v>
      </c>
      <c r="C97" s="454"/>
      <c r="D97" s="455"/>
      <c r="E97" s="456"/>
      <c r="F97" s="457">
        <v>69373.600000000006</v>
      </c>
      <c r="G97" s="456"/>
      <c r="H97" s="456"/>
      <c r="I97" s="396"/>
    </row>
    <row r="98" spans="1:9" ht="38.1" customHeight="1">
      <c r="A98" s="45"/>
      <c r="B98" s="46" t="s">
        <v>90</v>
      </c>
      <c r="C98" s="216">
        <f>SUM(C100:C112)</f>
        <v>158</v>
      </c>
      <c r="D98" s="217">
        <f>SUM(D100:D112)</f>
        <v>64881.408000000003</v>
      </c>
      <c r="E98" s="217">
        <f t="shared" ref="E98:I98" si="7">SUM(E100:E112)</f>
        <v>53969.490999999987</v>
      </c>
      <c r="F98" s="217">
        <f t="shared" si="7"/>
        <v>0</v>
      </c>
      <c r="G98" s="217">
        <f t="shared" si="7"/>
        <v>53969.492999999995</v>
      </c>
      <c r="H98" s="217">
        <f t="shared" si="7"/>
        <v>0</v>
      </c>
      <c r="I98" s="218">
        <f t="shared" si="7"/>
        <v>52505.037919999995</v>
      </c>
    </row>
    <row r="99" spans="1:9" ht="20.100000000000001" customHeight="1">
      <c r="A99" s="47"/>
      <c r="B99" s="48" t="s">
        <v>18</v>
      </c>
      <c r="C99" s="458"/>
      <c r="D99" s="459"/>
      <c r="E99" s="459"/>
      <c r="F99" s="460"/>
      <c r="G99" s="460"/>
      <c r="H99" s="460"/>
      <c r="I99" s="372"/>
    </row>
    <row r="100" spans="1:9" ht="20.100000000000001" customHeight="1">
      <c r="A100" s="47">
        <v>1</v>
      </c>
      <c r="B100" s="49" t="s">
        <v>91</v>
      </c>
      <c r="C100" s="458">
        <v>42</v>
      </c>
      <c r="D100" s="459">
        <v>29318.894</v>
      </c>
      <c r="E100" s="459">
        <v>24147.607</v>
      </c>
      <c r="F100" s="460">
        <v>0</v>
      </c>
      <c r="G100" s="459">
        <v>24147.607000000004</v>
      </c>
      <c r="H100" s="459">
        <v>0</v>
      </c>
      <c r="I100" s="221">
        <v>22959.54912</v>
      </c>
    </row>
    <row r="101" spans="1:9" ht="20.100000000000001" customHeight="1">
      <c r="A101" s="50">
        <v>2</v>
      </c>
      <c r="B101" s="51" t="s">
        <v>92</v>
      </c>
      <c r="C101" s="461">
        <v>1</v>
      </c>
      <c r="D101" s="462">
        <v>491.66699999999997</v>
      </c>
      <c r="E101" s="462">
        <v>409.72199999999998</v>
      </c>
      <c r="F101" s="462">
        <v>0</v>
      </c>
      <c r="G101" s="462">
        <v>409.72</v>
      </c>
      <c r="H101" s="462">
        <v>0</v>
      </c>
      <c r="I101" s="221">
        <v>317.20402000000001</v>
      </c>
    </row>
    <row r="102" spans="1:9" ht="20.100000000000001" customHeight="1">
      <c r="A102" s="50">
        <v>3</v>
      </c>
      <c r="B102" s="51" t="s">
        <v>93</v>
      </c>
      <c r="C102" s="461">
        <v>13</v>
      </c>
      <c r="D102" s="462">
        <v>7051.835</v>
      </c>
      <c r="E102" s="462">
        <v>5847.1969999999983</v>
      </c>
      <c r="F102" s="462">
        <v>0</v>
      </c>
      <c r="G102" s="462">
        <v>5847.1970000000001</v>
      </c>
      <c r="H102" s="462">
        <v>0</v>
      </c>
      <c r="I102" s="221">
        <v>5836.4432999999999</v>
      </c>
    </row>
    <row r="103" spans="1:9" ht="20.100000000000001" customHeight="1">
      <c r="A103" s="47">
        <v>4</v>
      </c>
      <c r="B103" s="51" t="s">
        <v>94</v>
      </c>
      <c r="C103" s="461">
        <v>6</v>
      </c>
      <c r="D103" s="462">
        <v>1358.7750000000001</v>
      </c>
      <c r="E103" s="462">
        <v>1132.3129999999999</v>
      </c>
      <c r="F103" s="462">
        <v>0</v>
      </c>
      <c r="G103" s="462">
        <v>1132.3129999999999</v>
      </c>
      <c r="H103" s="462">
        <v>0</v>
      </c>
      <c r="I103" s="221">
        <v>1125.4680000000001</v>
      </c>
    </row>
    <row r="104" spans="1:9" ht="20.100000000000001" customHeight="1">
      <c r="A104" s="50">
        <v>5</v>
      </c>
      <c r="B104" s="51" t="s">
        <v>95</v>
      </c>
      <c r="C104" s="461">
        <v>32</v>
      </c>
      <c r="D104" s="462">
        <v>14416.06</v>
      </c>
      <c r="E104" s="462">
        <v>12013.376</v>
      </c>
      <c r="F104" s="462">
        <v>0</v>
      </c>
      <c r="G104" s="462">
        <v>12013.375999999998</v>
      </c>
      <c r="H104" s="462">
        <v>0</v>
      </c>
      <c r="I104" s="221">
        <v>12013.3642</v>
      </c>
    </row>
    <row r="105" spans="1:9" ht="20.100000000000001" customHeight="1">
      <c r="A105" s="50">
        <v>6</v>
      </c>
      <c r="B105" s="49" t="s">
        <v>96</v>
      </c>
      <c r="C105" s="458">
        <v>7</v>
      </c>
      <c r="D105" s="460">
        <v>1354.3889999999999</v>
      </c>
      <c r="E105" s="460">
        <v>1198.655</v>
      </c>
      <c r="F105" s="460">
        <v>0</v>
      </c>
      <c r="G105" s="460">
        <v>1198.6589999999999</v>
      </c>
      <c r="H105" s="460">
        <v>0</v>
      </c>
      <c r="I105" s="221">
        <v>1197.79322</v>
      </c>
    </row>
    <row r="106" spans="1:9" ht="20.100000000000001" customHeight="1">
      <c r="A106" s="47">
        <v>7</v>
      </c>
      <c r="B106" s="49" t="s">
        <v>97</v>
      </c>
      <c r="C106" s="458">
        <v>21</v>
      </c>
      <c r="D106" s="460">
        <v>2729.47</v>
      </c>
      <c r="E106" s="460">
        <v>2388.0410000000002</v>
      </c>
      <c r="F106" s="460">
        <v>0</v>
      </c>
      <c r="G106" s="460">
        <v>2388.0409999999997</v>
      </c>
      <c r="H106" s="460">
        <v>0</v>
      </c>
      <c r="I106" s="221">
        <v>2387.9966599999998</v>
      </c>
    </row>
    <row r="107" spans="1:9" ht="20.100000000000001" customHeight="1">
      <c r="A107" s="50">
        <v>8</v>
      </c>
      <c r="B107" s="49" t="s">
        <v>98</v>
      </c>
      <c r="C107" s="458">
        <v>8</v>
      </c>
      <c r="D107" s="460">
        <v>1625.9190000000001</v>
      </c>
      <c r="E107" s="460">
        <v>1354.9309999999998</v>
      </c>
      <c r="F107" s="460">
        <v>0</v>
      </c>
      <c r="G107" s="460">
        <v>1354.9309999999998</v>
      </c>
      <c r="H107" s="460">
        <v>0</v>
      </c>
      <c r="I107" s="221">
        <v>1354.931</v>
      </c>
    </row>
    <row r="108" spans="1:9" ht="20.100000000000001" customHeight="1">
      <c r="A108" s="50">
        <v>9</v>
      </c>
      <c r="B108" s="49" t="s">
        <v>99</v>
      </c>
      <c r="C108" s="458">
        <v>7</v>
      </c>
      <c r="D108" s="460">
        <v>1386.44</v>
      </c>
      <c r="E108" s="460">
        <v>1155.3660000000002</v>
      </c>
      <c r="F108" s="460">
        <v>0</v>
      </c>
      <c r="G108" s="460">
        <v>1155.366</v>
      </c>
      <c r="H108" s="460">
        <v>0</v>
      </c>
      <c r="I108" s="221">
        <v>1041.98089</v>
      </c>
    </row>
    <row r="109" spans="1:9" ht="20.100000000000001" customHeight="1">
      <c r="A109" s="47">
        <v>10</v>
      </c>
      <c r="B109" s="49" t="s">
        <v>100</v>
      </c>
      <c r="C109" s="458">
        <v>8</v>
      </c>
      <c r="D109" s="460">
        <v>2728.2710000000002</v>
      </c>
      <c r="E109" s="460">
        <v>2288.5509999999999</v>
      </c>
      <c r="F109" s="460">
        <v>0</v>
      </c>
      <c r="G109" s="460">
        <v>2288.5509999999999</v>
      </c>
      <c r="H109" s="460">
        <v>0</v>
      </c>
      <c r="I109" s="221">
        <v>2251.74955</v>
      </c>
    </row>
    <row r="110" spans="1:9" ht="20.100000000000001" customHeight="1">
      <c r="A110" s="50">
        <v>11</v>
      </c>
      <c r="B110" s="49" t="s">
        <v>101</v>
      </c>
      <c r="C110" s="458">
        <v>4</v>
      </c>
      <c r="D110" s="460">
        <v>636.98099999999999</v>
      </c>
      <c r="E110" s="460">
        <v>541.48500000000001</v>
      </c>
      <c r="F110" s="460">
        <v>0</v>
      </c>
      <c r="G110" s="460">
        <v>541.48500000000001</v>
      </c>
      <c r="H110" s="460">
        <v>0</v>
      </c>
      <c r="I110" s="221">
        <v>535.00670000000002</v>
      </c>
    </row>
    <row r="111" spans="1:9" ht="20.100000000000001" customHeight="1">
      <c r="A111" s="50">
        <v>12</v>
      </c>
      <c r="B111" s="49" t="s">
        <v>102</v>
      </c>
      <c r="C111" s="463">
        <v>5</v>
      </c>
      <c r="D111" s="464">
        <v>742.35699999999997</v>
      </c>
      <c r="E111" s="465">
        <v>625.28699999999992</v>
      </c>
      <c r="F111" s="465">
        <v>0</v>
      </c>
      <c r="G111" s="465">
        <v>625.28699999999992</v>
      </c>
      <c r="H111" s="465">
        <v>0</v>
      </c>
      <c r="I111" s="466">
        <v>624.34762000000001</v>
      </c>
    </row>
    <row r="112" spans="1:9" ht="20.100000000000001" customHeight="1">
      <c r="A112" s="47">
        <v>13</v>
      </c>
      <c r="B112" s="49" t="s">
        <v>103</v>
      </c>
      <c r="C112" s="458">
        <v>4</v>
      </c>
      <c r="D112" s="460">
        <v>1040.3499999999999</v>
      </c>
      <c r="E112" s="460">
        <v>866.95999999999981</v>
      </c>
      <c r="F112" s="460">
        <v>0</v>
      </c>
      <c r="G112" s="460">
        <v>866.95999999999992</v>
      </c>
      <c r="H112" s="460">
        <v>0</v>
      </c>
      <c r="I112" s="221">
        <v>859.20363999999995</v>
      </c>
    </row>
    <row r="113" spans="1:9" ht="20.100000000000001" customHeight="1">
      <c r="A113" s="52"/>
      <c r="B113" s="53" t="s">
        <v>104</v>
      </c>
      <c r="C113" s="467">
        <f>SUM(C115:C134)</f>
        <v>83</v>
      </c>
      <c r="D113" s="468">
        <f>SUM(D115:D134)</f>
        <v>14134.556</v>
      </c>
      <c r="E113" s="468">
        <f t="shared" ref="E113:I113" si="8">SUM(E115:E134)</f>
        <v>12026.625000000002</v>
      </c>
      <c r="F113" s="468">
        <f t="shared" si="8"/>
        <v>0</v>
      </c>
      <c r="G113" s="468">
        <f t="shared" si="8"/>
        <v>11941.616780000002</v>
      </c>
      <c r="H113" s="468">
        <f t="shared" si="8"/>
        <v>0</v>
      </c>
      <c r="I113" s="469">
        <f t="shared" si="8"/>
        <v>11095.79268</v>
      </c>
    </row>
    <row r="114" spans="1:9" ht="20.100000000000001" customHeight="1">
      <c r="A114" s="52"/>
      <c r="B114" s="48" t="s">
        <v>18</v>
      </c>
      <c r="C114" s="467"/>
      <c r="D114" s="468"/>
      <c r="E114" s="468"/>
      <c r="F114" s="468"/>
      <c r="G114" s="468"/>
      <c r="H114" s="468"/>
      <c r="I114" s="469"/>
    </row>
    <row r="115" spans="1:9" ht="20.100000000000001" customHeight="1">
      <c r="A115" s="47">
        <v>1</v>
      </c>
      <c r="B115" s="49" t="s">
        <v>105</v>
      </c>
      <c r="C115" s="458">
        <v>2</v>
      </c>
      <c r="D115" s="460">
        <v>832.69600000000003</v>
      </c>
      <c r="E115" s="460">
        <v>693.91399999999999</v>
      </c>
      <c r="F115" s="460">
        <v>0</v>
      </c>
      <c r="G115" s="460">
        <v>693.91399999999999</v>
      </c>
      <c r="H115" s="460">
        <v>0</v>
      </c>
      <c r="I115" s="221">
        <v>622.74651999999992</v>
      </c>
    </row>
    <row r="116" spans="1:9" ht="20.100000000000001" customHeight="1">
      <c r="A116" s="47">
        <v>2</v>
      </c>
      <c r="B116" s="49" t="s">
        <v>106</v>
      </c>
      <c r="C116" s="458">
        <v>8</v>
      </c>
      <c r="D116" s="460">
        <v>873.95</v>
      </c>
      <c r="E116" s="460">
        <v>800.45499999999993</v>
      </c>
      <c r="F116" s="460">
        <v>0</v>
      </c>
      <c r="G116" s="460">
        <v>785.74499999999989</v>
      </c>
      <c r="H116" s="460">
        <v>0</v>
      </c>
      <c r="I116" s="221">
        <v>736.65237000000002</v>
      </c>
    </row>
    <row r="117" spans="1:9" ht="20.100000000000001" customHeight="1">
      <c r="A117" s="47">
        <v>3</v>
      </c>
      <c r="B117" s="49" t="s">
        <v>107</v>
      </c>
      <c r="C117" s="458">
        <v>8</v>
      </c>
      <c r="D117" s="460">
        <v>1591.001</v>
      </c>
      <c r="E117" s="460">
        <v>1193.252</v>
      </c>
      <c r="F117" s="460">
        <v>0</v>
      </c>
      <c r="G117" s="460">
        <v>1193.2520000000002</v>
      </c>
      <c r="H117" s="460">
        <v>0</v>
      </c>
      <c r="I117" s="221">
        <v>1105.3775599999999</v>
      </c>
    </row>
    <row r="118" spans="1:9" ht="20.100000000000001" customHeight="1">
      <c r="A118" s="47">
        <v>4</v>
      </c>
      <c r="B118" s="49" t="s">
        <v>108</v>
      </c>
      <c r="C118" s="458">
        <v>6</v>
      </c>
      <c r="D118" s="460">
        <v>880.04100000000005</v>
      </c>
      <c r="E118" s="460">
        <v>763.48922000000005</v>
      </c>
      <c r="F118" s="460">
        <v>0</v>
      </c>
      <c r="G118" s="460">
        <v>733.351</v>
      </c>
      <c r="H118" s="460">
        <v>0</v>
      </c>
      <c r="I118" s="221">
        <v>733.14810999999997</v>
      </c>
    </row>
    <row r="119" spans="1:9" ht="20.100000000000001" customHeight="1">
      <c r="A119" s="47">
        <v>5</v>
      </c>
      <c r="B119" s="49" t="s">
        <v>109</v>
      </c>
      <c r="C119" s="458">
        <v>5</v>
      </c>
      <c r="D119" s="460">
        <v>354.75599999999997</v>
      </c>
      <c r="E119" s="460">
        <v>308.8830000000001</v>
      </c>
      <c r="F119" s="460">
        <v>0</v>
      </c>
      <c r="G119" s="460">
        <v>313.58799999999997</v>
      </c>
      <c r="H119" s="460">
        <v>0</v>
      </c>
      <c r="I119" s="221">
        <v>225.53533999999999</v>
      </c>
    </row>
    <row r="120" spans="1:9" ht="20.100000000000001" customHeight="1">
      <c r="A120" s="47">
        <v>6</v>
      </c>
      <c r="B120" s="49" t="s">
        <v>110</v>
      </c>
      <c r="C120" s="458">
        <v>0</v>
      </c>
      <c r="D120" s="460">
        <v>613.00900000000001</v>
      </c>
      <c r="E120" s="460">
        <v>510.83600000000001</v>
      </c>
      <c r="F120" s="460">
        <v>0</v>
      </c>
      <c r="G120" s="460">
        <v>510.83600000000001</v>
      </c>
      <c r="H120" s="460">
        <v>0</v>
      </c>
      <c r="I120" s="221">
        <v>409.14030000000002</v>
      </c>
    </row>
    <row r="121" spans="1:9" ht="20.100000000000001" customHeight="1">
      <c r="A121" s="47">
        <v>7</v>
      </c>
      <c r="B121" s="54" t="s">
        <v>111</v>
      </c>
      <c r="C121" s="470"/>
      <c r="D121" s="460">
        <v>34.323</v>
      </c>
      <c r="E121" s="460">
        <v>34.323</v>
      </c>
      <c r="F121" s="460">
        <v>0</v>
      </c>
      <c r="G121" s="460">
        <v>34.323</v>
      </c>
      <c r="H121" s="460">
        <v>0</v>
      </c>
      <c r="I121" s="221">
        <v>0</v>
      </c>
    </row>
    <row r="122" spans="1:9" ht="20.100000000000001" customHeight="1">
      <c r="A122" s="47">
        <v>8</v>
      </c>
      <c r="B122" s="49" t="s">
        <v>112</v>
      </c>
      <c r="C122" s="458">
        <v>10</v>
      </c>
      <c r="D122" s="460">
        <v>918.16399999999999</v>
      </c>
      <c r="E122" s="460">
        <v>918.16399999999999</v>
      </c>
      <c r="F122" s="460">
        <v>0</v>
      </c>
      <c r="G122" s="460">
        <v>918.1640000000001</v>
      </c>
      <c r="H122" s="460">
        <v>0</v>
      </c>
      <c r="I122" s="221">
        <v>918.15266999999994</v>
      </c>
    </row>
    <row r="123" spans="1:9" ht="20.100000000000001" customHeight="1">
      <c r="A123" s="47">
        <v>9</v>
      </c>
      <c r="B123" s="49" t="s">
        <v>113</v>
      </c>
      <c r="C123" s="458">
        <v>8</v>
      </c>
      <c r="D123" s="460">
        <v>1866.748</v>
      </c>
      <c r="E123" s="460">
        <v>1555.6239999999998</v>
      </c>
      <c r="F123" s="460">
        <v>0</v>
      </c>
      <c r="G123" s="460">
        <v>1555.624</v>
      </c>
      <c r="H123" s="460">
        <v>0</v>
      </c>
      <c r="I123" s="221">
        <v>1555.2087899999999</v>
      </c>
    </row>
    <row r="124" spans="1:9" ht="20.100000000000001" customHeight="1">
      <c r="A124" s="47">
        <v>10</v>
      </c>
      <c r="B124" s="49" t="s">
        <v>114</v>
      </c>
      <c r="C124" s="458"/>
      <c r="D124" s="460">
        <v>184.768</v>
      </c>
      <c r="E124" s="460">
        <v>184.768</v>
      </c>
      <c r="F124" s="460">
        <v>0</v>
      </c>
      <c r="G124" s="460">
        <v>184.768</v>
      </c>
      <c r="H124" s="460">
        <v>0</v>
      </c>
      <c r="I124" s="221">
        <v>0</v>
      </c>
    </row>
    <row r="125" spans="1:9" ht="20.100000000000001" customHeight="1">
      <c r="A125" s="47">
        <v>11</v>
      </c>
      <c r="B125" s="49" t="s">
        <v>115</v>
      </c>
      <c r="C125" s="458">
        <v>5</v>
      </c>
      <c r="D125" s="460">
        <v>608.63599999999997</v>
      </c>
      <c r="E125" s="460">
        <v>488.78</v>
      </c>
      <c r="F125" s="460">
        <v>0</v>
      </c>
      <c r="G125" s="460">
        <v>488.78</v>
      </c>
      <c r="H125" s="460">
        <v>0</v>
      </c>
      <c r="I125" s="221">
        <v>441.07826999999997</v>
      </c>
    </row>
    <row r="126" spans="1:9" ht="20.100000000000001" customHeight="1">
      <c r="A126" s="47">
        <v>12</v>
      </c>
      <c r="B126" s="49" t="s">
        <v>116</v>
      </c>
      <c r="C126" s="458">
        <v>2</v>
      </c>
      <c r="D126" s="460">
        <v>467.43700000000001</v>
      </c>
      <c r="E126" s="460">
        <v>412.86499999999995</v>
      </c>
      <c r="F126" s="460">
        <v>0</v>
      </c>
      <c r="G126" s="460">
        <v>412.86500000000001</v>
      </c>
      <c r="H126" s="460">
        <v>0</v>
      </c>
      <c r="I126" s="221">
        <v>410.41847999999999</v>
      </c>
    </row>
    <row r="127" spans="1:9" ht="20.100000000000001" customHeight="1">
      <c r="A127" s="47">
        <v>13</v>
      </c>
      <c r="B127" s="49" t="s">
        <v>117</v>
      </c>
      <c r="C127" s="458">
        <v>5</v>
      </c>
      <c r="D127" s="460">
        <v>811.779</v>
      </c>
      <c r="E127" s="460">
        <v>676.48200000000008</v>
      </c>
      <c r="F127" s="460">
        <v>0</v>
      </c>
      <c r="G127" s="460">
        <v>676.48200000000008</v>
      </c>
      <c r="H127" s="460">
        <v>0</v>
      </c>
      <c r="I127" s="221">
        <v>676.20401000000004</v>
      </c>
    </row>
    <row r="128" spans="1:9" ht="20.100000000000001" customHeight="1">
      <c r="A128" s="47">
        <v>14</v>
      </c>
      <c r="B128" s="49" t="s">
        <v>118</v>
      </c>
      <c r="C128" s="458">
        <v>1</v>
      </c>
      <c r="D128" s="460">
        <v>803.73800000000006</v>
      </c>
      <c r="E128" s="460">
        <v>669.78199999999993</v>
      </c>
      <c r="F128" s="460">
        <v>0</v>
      </c>
      <c r="G128" s="460">
        <v>669.78199999999993</v>
      </c>
      <c r="H128" s="460">
        <v>0</v>
      </c>
      <c r="I128" s="221">
        <v>669.72982000000002</v>
      </c>
    </row>
    <row r="129" spans="1:9" ht="20.100000000000001" customHeight="1">
      <c r="A129" s="47">
        <v>15</v>
      </c>
      <c r="B129" s="49" t="s">
        <v>119</v>
      </c>
      <c r="C129" s="458">
        <v>8</v>
      </c>
      <c r="D129" s="460">
        <v>1012.292</v>
      </c>
      <c r="E129" s="460">
        <v>759.21799999999985</v>
      </c>
      <c r="F129" s="460">
        <v>0</v>
      </c>
      <c r="G129" s="460">
        <v>759.21799999999996</v>
      </c>
      <c r="H129" s="460">
        <v>0</v>
      </c>
      <c r="I129" s="221">
        <v>694.93660999999997</v>
      </c>
    </row>
    <row r="130" spans="1:9" ht="20.100000000000001" customHeight="1">
      <c r="A130" s="47">
        <v>16</v>
      </c>
      <c r="B130" s="49" t="s">
        <v>120</v>
      </c>
      <c r="C130" s="458">
        <v>4</v>
      </c>
      <c r="D130" s="460">
        <v>446.548</v>
      </c>
      <c r="E130" s="460">
        <v>446.54799999999994</v>
      </c>
      <c r="F130" s="460">
        <v>0</v>
      </c>
      <c r="G130" s="460">
        <v>446.548</v>
      </c>
      <c r="H130" s="460">
        <v>0</v>
      </c>
      <c r="I130" s="221">
        <v>446.548</v>
      </c>
    </row>
    <row r="131" spans="1:9" ht="20.100000000000001" customHeight="1">
      <c r="A131" s="47">
        <v>17</v>
      </c>
      <c r="B131" s="49" t="s">
        <v>121</v>
      </c>
      <c r="C131" s="458">
        <v>4</v>
      </c>
      <c r="D131" s="460">
        <v>511.74099999999999</v>
      </c>
      <c r="E131" s="460">
        <v>426.45099999999996</v>
      </c>
      <c r="F131" s="460">
        <v>0</v>
      </c>
      <c r="G131" s="460">
        <v>426.45100000000002</v>
      </c>
      <c r="H131" s="460">
        <v>0</v>
      </c>
      <c r="I131" s="221">
        <v>422.42953999999997</v>
      </c>
    </row>
    <row r="132" spans="1:9" ht="20.100000000000001" customHeight="1">
      <c r="A132" s="47">
        <v>18</v>
      </c>
      <c r="B132" s="49" t="s">
        <v>122</v>
      </c>
      <c r="C132" s="458">
        <v>4</v>
      </c>
      <c r="D132" s="460">
        <v>384.02499999999998</v>
      </c>
      <c r="E132" s="460">
        <f>353.88678-40</f>
        <v>313.88677999999999</v>
      </c>
      <c r="F132" s="460">
        <v>0</v>
      </c>
      <c r="G132" s="460">
        <v>299.02177999999998</v>
      </c>
      <c r="H132" s="460">
        <v>0</v>
      </c>
      <c r="I132" s="221">
        <v>299.02177999999998</v>
      </c>
    </row>
    <row r="133" spans="1:9" ht="20.100000000000001" customHeight="1">
      <c r="A133" s="47">
        <v>19</v>
      </c>
      <c r="B133" s="49" t="s">
        <v>123</v>
      </c>
      <c r="C133" s="458">
        <v>3</v>
      </c>
      <c r="D133" s="460">
        <v>879.46699999999998</v>
      </c>
      <c r="E133" s="460">
        <v>809.46699999999998</v>
      </c>
      <c r="F133" s="460">
        <v>0</v>
      </c>
      <c r="G133" s="460">
        <v>779.4670000000001</v>
      </c>
      <c r="H133" s="460">
        <v>0</v>
      </c>
      <c r="I133" s="221">
        <v>729.46451000000002</v>
      </c>
    </row>
    <row r="134" spans="1:9" ht="20.100000000000001" customHeight="1">
      <c r="A134" s="47">
        <v>20</v>
      </c>
      <c r="B134" s="49" t="s">
        <v>124</v>
      </c>
      <c r="C134" s="470"/>
      <c r="D134" s="460">
        <v>59.437000000000005</v>
      </c>
      <c r="E134" s="460">
        <v>59.436999999999998</v>
      </c>
      <c r="F134" s="460">
        <v>0</v>
      </c>
      <c r="G134" s="460">
        <v>59.437000000000005</v>
      </c>
      <c r="H134" s="460">
        <v>0</v>
      </c>
      <c r="I134" s="221">
        <v>0</v>
      </c>
    </row>
    <row r="135" spans="1:9" ht="20.100000000000001" customHeight="1">
      <c r="A135" s="52"/>
      <c r="B135" s="55" t="s">
        <v>53</v>
      </c>
      <c r="C135" s="470">
        <f>SUM(C137:C151)</f>
        <v>49</v>
      </c>
      <c r="D135" s="471">
        <f>SUM(D137:D151)</f>
        <v>4232.4359999999997</v>
      </c>
      <c r="E135" s="471">
        <f t="shared" ref="E135:I135" si="9">SUM(E137:E151)</f>
        <v>3377.4840000000004</v>
      </c>
      <c r="F135" s="471"/>
      <c r="G135" s="471">
        <f t="shared" si="9"/>
        <v>3377.4870000000005</v>
      </c>
      <c r="H135" s="471">
        <f t="shared" si="9"/>
        <v>278.52800000000002</v>
      </c>
      <c r="I135" s="472">
        <f t="shared" si="9"/>
        <v>3136.0142999999998</v>
      </c>
    </row>
    <row r="136" spans="1:9" ht="20.100000000000001" customHeight="1">
      <c r="A136" s="56"/>
      <c r="B136" s="48" t="s">
        <v>18</v>
      </c>
      <c r="C136" s="473"/>
      <c r="D136" s="474"/>
      <c r="E136" s="474"/>
      <c r="F136" s="474"/>
      <c r="G136" s="474"/>
      <c r="H136" s="474"/>
      <c r="I136" s="475"/>
    </row>
    <row r="137" spans="1:9" ht="20.100000000000001" customHeight="1">
      <c r="A137" s="47">
        <v>1</v>
      </c>
      <c r="B137" s="49" t="s">
        <v>125</v>
      </c>
      <c r="C137" s="458">
        <v>1</v>
      </c>
      <c r="D137" s="460">
        <v>378.06099999999998</v>
      </c>
      <c r="E137" s="460">
        <v>309.32600000000002</v>
      </c>
      <c r="F137" s="460">
        <v>0</v>
      </c>
      <c r="G137" s="460">
        <v>309.32100000000003</v>
      </c>
      <c r="H137" s="460">
        <v>34.323</v>
      </c>
      <c r="I137" s="221">
        <v>310.92356999999998</v>
      </c>
    </row>
    <row r="138" spans="1:9" ht="20.100000000000001" customHeight="1">
      <c r="A138" s="47">
        <v>2</v>
      </c>
      <c r="B138" s="49" t="s">
        <v>126</v>
      </c>
      <c r="C138" s="458">
        <v>1</v>
      </c>
      <c r="D138" s="460">
        <v>78</v>
      </c>
      <c r="E138" s="460">
        <v>52</v>
      </c>
      <c r="F138" s="460">
        <v>0</v>
      </c>
      <c r="G138" s="460">
        <v>52</v>
      </c>
      <c r="H138" s="460">
        <v>0</v>
      </c>
      <c r="I138" s="221">
        <v>34.501100000000001</v>
      </c>
    </row>
    <row r="139" spans="1:9" ht="20.100000000000001" customHeight="1">
      <c r="A139" s="47">
        <v>3</v>
      </c>
      <c r="B139" s="49" t="s">
        <v>127</v>
      </c>
      <c r="C139" s="458">
        <v>5</v>
      </c>
      <c r="D139" s="460">
        <v>476.30700000000002</v>
      </c>
      <c r="E139" s="460">
        <v>379.12900000000002</v>
      </c>
      <c r="F139" s="460">
        <v>0</v>
      </c>
      <c r="G139" s="460">
        <v>379.12900000000002</v>
      </c>
      <c r="H139" s="460">
        <v>184.768</v>
      </c>
      <c r="I139" s="221">
        <v>561.81053999999995</v>
      </c>
    </row>
    <row r="140" spans="1:9" ht="20.100000000000001" customHeight="1">
      <c r="A140" s="47">
        <v>4</v>
      </c>
      <c r="B140" s="49" t="s">
        <v>128</v>
      </c>
      <c r="C140" s="476">
        <v>2</v>
      </c>
      <c r="D140" s="460">
        <v>178.29900000000001</v>
      </c>
      <c r="E140" s="460">
        <v>138.67700000000002</v>
      </c>
      <c r="F140" s="219">
        <v>0</v>
      </c>
      <c r="G140" s="460">
        <v>138.67700000000002</v>
      </c>
      <c r="H140" s="460">
        <v>59.437000000000005</v>
      </c>
      <c r="I140" s="221">
        <v>177.35921999999999</v>
      </c>
    </row>
    <row r="141" spans="1:9" ht="20.100000000000001" customHeight="1">
      <c r="A141" s="47">
        <v>5</v>
      </c>
      <c r="B141" s="49" t="s">
        <v>129</v>
      </c>
      <c r="C141" s="458">
        <v>7</v>
      </c>
      <c r="D141" s="460">
        <v>703.875</v>
      </c>
      <c r="E141" s="460">
        <v>586.56299999999999</v>
      </c>
      <c r="F141" s="477">
        <v>0</v>
      </c>
      <c r="G141" s="478">
        <v>586.56299999999987</v>
      </c>
      <c r="H141" s="478">
        <v>0</v>
      </c>
      <c r="I141" s="221">
        <v>527.82434000000001</v>
      </c>
    </row>
    <row r="142" spans="1:9" ht="20.100000000000001" customHeight="1">
      <c r="A142" s="47">
        <v>6</v>
      </c>
      <c r="B142" s="479" t="s">
        <v>130</v>
      </c>
      <c r="C142" s="480">
        <v>5</v>
      </c>
      <c r="D142" s="478">
        <v>450.93900000000002</v>
      </c>
      <c r="E142" s="478">
        <v>379.113</v>
      </c>
      <c r="F142" s="477">
        <v>0</v>
      </c>
      <c r="G142" s="478">
        <v>379.11999999999995</v>
      </c>
      <c r="H142" s="478">
        <v>0</v>
      </c>
      <c r="I142" s="221">
        <v>346.42329999999998</v>
      </c>
    </row>
    <row r="143" spans="1:9" ht="20.100000000000001" customHeight="1">
      <c r="A143" s="47">
        <v>7</v>
      </c>
      <c r="B143" s="479" t="s">
        <v>131</v>
      </c>
      <c r="C143" s="480">
        <v>1</v>
      </c>
      <c r="D143" s="478">
        <v>197.81399999999999</v>
      </c>
      <c r="E143" s="478">
        <v>164.84399999999999</v>
      </c>
      <c r="F143" s="477">
        <v>0</v>
      </c>
      <c r="G143" s="478">
        <v>164.84399999999999</v>
      </c>
      <c r="H143" s="478">
        <v>0</v>
      </c>
      <c r="I143" s="221">
        <v>153.72114999999999</v>
      </c>
    </row>
    <row r="144" spans="1:9" ht="20.100000000000001" customHeight="1">
      <c r="A144" s="47">
        <v>8</v>
      </c>
      <c r="B144" s="479" t="s">
        <v>132</v>
      </c>
      <c r="C144" s="480">
        <v>6</v>
      </c>
      <c r="D144" s="478">
        <v>211.64599999999999</v>
      </c>
      <c r="E144" s="478">
        <v>194.00900000000001</v>
      </c>
      <c r="F144" s="477">
        <v>0</v>
      </c>
      <c r="G144" s="478">
        <v>194.00900000000001</v>
      </c>
      <c r="H144" s="478">
        <v>0</v>
      </c>
      <c r="I144" s="221">
        <v>180.90002000000001</v>
      </c>
    </row>
    <row r="145" spans="1:9" ht="20.100000000000001" customHeight="1">
      <c r="A145" s="47">
        <v>9</v>
      </c>
      <c r="B145" s="479" t="s">
        <v>133</v>
      </c>
      <c r="C145" s="480">
        <v>1</v>
      </c>
      <c r="D145" s="478">
        <v>254.32400000000001</v>
      </c>
      <c r="E145" s="478">
        <v>211.93700000000004</v>
      </c>
      <c r="F145" s="477">
        <v>0</v>
      </c>
      <c r="G145" s="478">
        <v>211.93800000000005</v>
      </c>
      <c r="H145" s="478">
        <v>0</v>
      </c>
      <c r="I145" s="221">
        <v>170.88489999999999</v>
      </c>
    </row>
    <row r="146" spans="1:9" ht="20.100000000000001" customHeight="1">
      <c r="A146" s="47">
        <v>10</v>
      </c>
      <c r="B146" s="479" t="s">
        <v>134</v>
      </c>
      <c r="C146" s="480">
        <v>2</v>
      </c>
      <c r="D146" s="478">
        <v>109.53400000000001</v>
      </c>
      <c r="E146" s="478">
        <v>91.277000000000015</v>
      </c>
      <c r="F146" s="477">
        <v>0</v>
      </c>
      <c r="G146" s="478">
        <v>91.277000000000001</v>
      </c>
      <c r="H146" s="478">
        <v>0</v>
      </c>
      <c r="I146" s="221">
        <v>75.575119999999998</v>
      </c>
    </row>
    <row r="147" spans="1:9" ht="20.100000000000001" customHeight="1">
      <c r="A147" s="47">
        <v>11</v>
      </c>
      <c r="B147" s="479" t="s">
        <v>135</v>
      </c>
      <c r="C147" s="480">
        <v>4</v>
      </c>
      <c r="D147" s="478">
        <v>169.33099999999999</v>
      </c>
      <c r="E147" s="478">
        <v>146.779</v>
      </c>
      <c r="F147" s="477">
        <v>0</v>
      </c>
      <c r="G147" s="478">
        <v>146.779</v>
      </c>
      <c r="H147" s="478">
        <v>0</v>
      </c>
      <c r="I147" s="221">
        <v>106.86695</v>
      </c>
    </row>
    <row r="148" spans="1:9" ht="20.100000000000001" customHeight="1">
      <c r="A148" s="47">
        <v>12</v>
      </c>
      <c r="B148" s="479" t="s">
        <v>136</v>
      </c>
      <c r="C148" s="480">
        <v>4</v>
      </c>
      <c r="D148" s="478">
        <v>382.54899999999998</v>
      </c>
      <c r="E148" s="478">
        <v>276.36700000000002</v>
      </c>
      <c r="F148" s="477">
        <v>0</v>
      </c>
      <c r="G148" s="478">
        <v>276.36699999999996</v>
      </c>
      <c r="H148" s="478">
        <v>0</v>
      </c>
      <c r="I148" s="221">
        <v>138.184</v>
      </c>
    </row>
    <row r="149" spans="1:9" ht="20.100000000000001" customHeight="1">
      <c r="A149" s="47">
        <v>13</v>
      </c>
      <c r="B149" s="479" t="s">
        <v>137</v>
      </c>
      <c r="C149" s="480">
        <v>4</v>
      </c>
      <c r="D149" s="478">
        <v>274.30500000000001</v>
      </c>
      <c r="E149" s="478">
        <v>164.58499999999998</v>
      </c>
      <c r="F149" s="477">
        <v>0</v>
      </c>
      <c r="G149" s="478">
        <v>164.58500000000001</v>
      </c>
      <c r="H149" s="478">
        <v>0</v>
      </c>
      <c r="I149" s="221">
        <v>109.71913000000001</v>
      </c>
    </row>
    <row r="150" spans="1:9" ht="20.100000000000001" customHeight="1">
      <c r="A150" s="47">
        <v>14</v>
      </c>
      <c r="B150" s="481" t="s">
        <v>138</v>
      </c>
      <c r="C150" s="482">
        <v>6</v>
      </c>
      <c r="D150" s="483">
        <v>297.452</v>
      </c>
      <c r="E150" s="483">
        <v>247.87799999999999</v>
      </c>
      <c r="F150" s="483">
        <v>0</v>
      </c>
      <c r="G150" s="483">
        <v>247.87799999999999</v>
      </c>
      <c r="H150" s="483">
        <v>0</v>
      </c>
      <c r="I150" s="484">
        <v>241.32096000000001</v>
      </c>
    </row>
    <row r="151" spans="1:9" ht="20.100000000000001" customHeight="1" thickBot="1">
      <c r="A151" s="485">
        <v>15</v>
      </c>
      <c r="B151" s="49" t="s">
        <v>139</v>
      </c>
      <c r="C151" s="470">
        <v>0</v>
      </c>
      <c r="D151" s="460">
        <v>70</v>
      </c>
      <c r="E151" s="460">
        <v>35</v>
      </c>
      <c r="F151" s="460">
        <v>0</v>
      </c>
      <c r="G151" s="460">
        <v>35</v>
      </c>
      <c r="H151" s="460">
        <v>0</v>
      </c>
      <c r="I151" s="486">
        <v>0</v>
      </c>
    </row>
    <row r="152" spans="1:9" ht="30" customHeight="1" thickBot="1">
      <c r="A152" s="57"/>
      <c r="B152" s="58" t="s">
        <v>140</v>
      </c>
      <c r="C152" s="222">
        <f t="shared" ref="C152" si="10">C155+C171+C185</f>
        <v>135</v>
      </c>
      <c r="D152" s="223">
        <v>50393.8</v>
      </c>
      <c r="E152" s="224">
        <v>41994.8</v>
      </c>
      <c r="F152" s="224">
        <v>41994.8</v>
      </c>
      <c r="G152" s="224">
        <v>41994.8</v>
      </c>
      <c r="H152" s="224"/>
      <c r="I152" s="225">
        <f>I155+I171+I185</f>
        <v>40016.098859999998</v>
      </c>
    </row>
    <row r="153" spans="1:9" ht="20.100000000000001" customHeight="1">
      <c r="A153" s="41"/>
      <c r="B153" s="42" t="s">
        <v>18</v>
      </c>
      <c r="C153" s="212"/>
      <c r="D153" s="226"/>
      <c r="E153" s="226"/>
      <c r="F153" s="227"/>
      <c r="G153" s="226"/>
      <c r="H153" s="227"/>
      <c r="I153" s="228"/>
    </row>
    <row r="154" spans="1:9" ht="20.100000000000001" customHeight="1">
      <c r="A154" s="487">
        <v>1</v>
      </c>
      <c r="B154" s="44" t="s">
        <v>19</v>
      </c>
      <c r="C154" s="454"/>
      <c r="D154" s="488"/>
      <c r="E154" s="489"/>
      <c r="F154" s="490">
        <v>41994.8</v>
      </c>
      <c r="G154" s="489"/>
      <c r="H154" s="489"/>
      <c r="I154" s="491"/>
    </row>
    <row r="155" spans="1:9" ht="38.1" customHeight="1">
      <c r="A155" s="492"/>
      <c r="B155" s="60" t="s">
        <v>20</v>
      </c>
      <c r="C155" s="493">
        <v>75</v>
      </c>
      <c r="D155" s="494">
        <v>35848.699999999997</v>
      </c>
      <c r="E155" s="494">
        <v>30086</v>
      </c>
      <c r="F155" s="494">
        <f t="shared" ref="F155:I155" si="11">SUM(F157:F170)</f>
        <v>0</v>
      </c>
      <c r="G155" s="494">
        <f t="shared" si="11"/>
        <v>30086.020000000004</v>
      </c>
      <c r="H155" s="494">
        <f t="shared" si="11"/>
        <v>0</v>
      </c>
      <c r="I155" s="495">
        <f t="shared" si="11"/>
        <v>29002.453859999998</v>
      </c>
    </row>
    <row r="156" spans="1:9" ht="20.100000000000001" customHeight="1">
      <c r="A156" s="496"/>
      <c r="B156" s="62" t="s">
        <v>18</v>
      </c>
      <c r="C156" s="497"/>
      <c r="D156" s="490"/>
      <c r="E156" s="490"/>
      <c r="F156" s="490"/>
      <c r="G156" s="490"/>
      <c r="H156" s="490"/>
      <c r="I156" s="498"/>
    </row>
    <row r="157" spans="1:9" ht="20.100000000000001" customHeight="1">
      <c r="A157" s="487">
        <v>1</v>
      </c>
      <c r="B157" s="63" t="s">
        <v>141</v>
      </c>
      <c r="C157" s="499">
        <v>1</v>
      </c>
      <c r="D157" s="500">
        <v>967.6</v>
      </c>
      <c r="E157" s="500">
        <v>806.34</v>
      </c>
      <c r="F157" s="500">
        <v>0</v>
      </c>
      <c r="G157" s="500">
        <v>806.34</v>
      </c>
      <c r="H157" s="500">
        <v>0</v>
      </c>
      <c r="I157" s="501">
        <v>756.5</v>
      </c>
    </row>
    <row r="158" spans="1:9" ht="20.100000000000001" customHeight="1">
      <c r="A158" s="487">
        <v>2</v>
      </c>
      <c r="B158" s="63" t="s">
        <v>142</v>
      </c>
      <c r="C158" s="499">
        <v>7</v>
      </c>
      <c r="D158" s="500">
        <v>2317.9</v>
      </c>
      <c r="E158" s="500">
        <v>1764.92</v>
      </c>
      <c r="F158" s="500"/>
      <c r="G158" s="500">
        <v>1764.92</v>
      </c>
      <c r="H158" s="500"/>
      <c r="I158" s="501">
        <v>1764.91</v>
      </c>
    </row>
    <row r="159" spans="1:9" ht="20.100000000000001" customHeight="1">
      <c r="A159" s="487">
        <v>3</v>
      </c>
      <c r="B159" s="63" t="s">
        <v>143</v>
      </c>
      <c r="C159" s="499">
        <v>7</v>
      </c>
      <c r="D159" s="500">
        <v>1947.4</v>
      </c>
      <c r="E159" s="500">
        <v>1689.5</v>
      </c>
      <c r="F159" s="500"/>
      <c r="G159" s="500">
        <v>1689.5</v>
      </c>
      <c r="H159" s="500"/>
      <c r="I159" s="501">
        <v>1597.6</v>
      </c>
    </row>
    <row r="160" spans="1:9" ht="20.100000000000001" customHeight="1">
      <c r="A160" s="487">
        <v>4</v>
      </c>
      <c r="B160" s="63" t="s">
        <v>144</v>
      </c>
      <c r="C160" s="499">
        <v>3</v>
      </c>
      <c r="D160" s="500">
        <v>684.7</v>
      </c>
      <c r="E160" s="500">
        <v>603.91999999999996</v>
      </c>
      <c r="F160" s="500"/>
      <c r="G160" s="500">
        <v>603.91999999999996</v>
      </c>
      <c r="H160" s="500"/>
      <c r="I160" s="501">
        <v>419.08</v>
      </c>
    </row>
    <row r="161" spans="1:9" ht="20.100000000000001" customHeight="1">
      <c r="A161" s="487">
        <v>5</v>
      </c>
      <c r="B161" s="63" t="s">
        <v>145</v>
      </c>
      <c r="C161" s="499">
        <v>2</v>
      </c>
      <c r="D161" s="500">
        <v>1302.3</v>
      </c>
      <c r="E161" s="500">
        <v>1110.24</v>
      </c>
      <c r="F161" s="500"/>
      <c r="G161" s="500">
        <v>1110.24</v>
      </c>
      <c r="H161" s="500"/>
      <c r="I161" s="501">
        <v>1106.1169199999999</v>
      </c>
    </row>
    <row r="162" spans="1:9" ht="20.100000000000001" customHeight="1">
      <c r="A162" s="487">
        <v>6</v>
      </c>
      <c r="B162" s="63" t="s">
        <v>146</v>
      </c>
      <c r="C162" s="502">
        <v>3</v>
      </c>
      <c r="D162" s="503">
        <v>1783.4</v>
      </c>
      <c r="E162" s="503">
        <v>1486.16</v>
      </c>
      <c r="F162" s="503"/>
      <c r="G162" s="503">
        <v>1486.16</v>
      </c>
      <c r="H162" s="503"/>
      <c r="I162" s="504">
        <v>1473</v>
      </c>
    </row>
    <row r="163" spans="1:9" ht="20.100000000000001" customHeight="1">
      <c r="A163" s="487">
        <v>7</v>
      </c>
      <c r="B163" s="63" t="s">
        <v>147</v>
      </c>
      <c r="C163" s="505">
        <v>6</v>
      </c>
      <c r="D163" s="506">
        <v>1948.6</v>
      </c>
      <c r="E163" s="500">
        <v>1623.84</v>
      </c>
      <c r="F163" s="500"/>
      <c r="G163" s="500">
        <v>1623.84</v>
      </c>
      <c r="H163" s="500"/>
      <c r="I163" s="501">
        <v>1623.84</v>
      </c>
    </row>
    <row r="164" spans="1:9" ht="20.100000000000001" customHeight="1">
      <c r="A164" s="487">
        <v>8</v>
      </c>
      <c r="B164" s="63" t="s">
        <v>148</v>
      </c>
      <c r="C164" s="499">
        <v>7</v>
      </c>
      <c r="D164" s="500">
        <v>1967.09</v>
      </c>
      <c r="E164" s="500">
        <v>1672.58</v>
      </c>
      <c r="F164" s="500"/>
      <c r="G164" s="500">
        <v>1672.58</v>
      </c>
      <c r="H164" s="500"/>
      <c r="I164" s="501">
        <v>1672.6</v>
      </c>
    </row>
    <row r="165" spans="1:9" ht="20.100000000000001" customHeight="1">
      <c r="A165" s="487">
        <v>9</v>
      </c>
      <c r="B165" s="63" t="s">
        <v>149</v>
      </c>
      <c r="C165" s="499">
        <v>7</v>
      </c>
      <c r="D165" s="500">
        <v>3470.2</v>
      </c>
      <c r="E165" s="500">
        <v>2875.16</v>
      </c>
      <c r="F165" s="500"/>
      <c r="G165" s="500">
        <v>2875.16</v>
      </c>
      <c r="H165" s="500"/>
      <c r="I165" s="501">
        <v>2802.9029399999999</v>
      </c>
    </row>
    <row r="166" spans="1:9" ht="20.100000000000001" customHeight="1">
      <c r="A166" s="487">
        <v>10</v>
      </c>
      <c r="B166" s="63" t="s">
        <v>150</v>
      </c>
      <c r="C166" s="499">
        <v>5</v>
      </c>
      <c r="D166" s="500">
        <v>2130.8000000000002</v>
      </c>
      <c r="E166" s="500">
        <v>1775.66</v>
      </c>
      <c r="F166" s="500"/>
      <c r="G166" s="500">
        <v>1775.66</v>
      </c>
      <c r="H166" s="500"/>
      <c r="I166" s="501">
        <v>1737.489</v>
      </c>
    </row>
    <row r="167" spans="1:9" ht="20.100000000000001" customHeight="1">
      <c r="A167" s="487">
        <v>11</v>
      </c>
      <c r="B167" s="63" t="s">
        <v>151</v>
      </c>
      <c r="C167" s="499">
        <v>9</v>
      </c>
      <c r="D167" s="500">
        <v>12123.5</v>
      </c>
      <c r="E167" s="500">
        <v>10102.98</v>
      </c>
      <c r="F167" s="500"/>
      <c r="G167" s="500">
        <v>10102.98</v>
      </c>
      <c r="H167" s="500"/>
      <c r="I167" s="501">
        <v>9535.64</v>
      </c>
    </row>
    <row r="168" spans="1:9" ht="20.100000000000001" customHeight="1">
      <c r="A168" s="487">
        <v>12</v>
      </c>
      <c r="B168" s="63" t="s">
        <v>152</v>
      </c>
      <c r="C168" s="507">
        <v>4</v>
      </c>
      <c r="D168" s="500">
        <v>416.7</v>
      </c>
      <c r="E168" s="500">
        <v>347.24</v>
      </c>
      <c r="F168" s="500"/>
      <c r="G168" s="500">
        <v>347.24</v>
      </c>
      <c r="H168" s="500"/>
      <c r="I168" s="501">
        <v>287.589</v>
      </c>
    </row>
    <row r="169" spans="1:9" ht="20.100000000000001" customHeight="1">
      <c r="A169" s="487">
        <v>13</v>
      </c>
      <c r="B169" s="63" t="s">
        <v>153</v>
      </c>
      <c r="C169" s="507">
        <v>6</v>
      </c>
      <c r="D169" s="500">
        <v>1422.8</v>
      </c>
      <c r="E169" s="500">
        <v>1422.74</v>
      </c>
      <c r="F169" s="500"/>
      <c r="G169" s="500">
        <v>1422.74</v>
      </c>
      <c r="H169" s="500"/>
      <c r="I169" s="501">
        <v>1420.586</v>
      </c>
    </row>
    <row r="170" spans="1:9" ht="20.100000000000001" customHeight="1">
      <c r="A170" s="487">
        <v>14</v>
      </c>
      <c r="B170" s="63" t="s">
        <v>154</v>
      </c>
      <c r="C170" s="499">
        <v>8</v>
      </c>
      <c r="D170" s="500">
        <v>3365.7</v>
      </c>
      <c r="E170" s="500">
        <v>2804.74</v>
      </c>
      <c r="F170" s="500"/>
      <c r="G170" s="500">
        <v>2804.74</v>
      </c>
      <c r="H170" s="500"/>
      <c r="I170" s="501">
        <v>2804.6</v>
      </c>
    </row>
    <row r="171" spans="1:9" ht="20.100000000000001" customHeight="1">
      <c r="A171" s="487"/>
      <c r="B171" s="64" t="s">
        <v>25</v>
      </c>
      <c r="C171" s="508">
        <v>54</v>
      </c>
      <c r="D171" s="509">
        <v>12970.2</v>
      </c>
      <c r="E171" s="509">
        <v>10596.4</v>
      </c>
      <c r="F171" s="509">
        <f t="shared" ref="F171:I171" si="12">SUM(F173:F184)</f>
        <v>0</v>
      </c>
      <c r="G171" s="509">
        <f t="shared" si="12"/>
        <v>10596.38</v>
      </c>
      <c r="H171" s="509">
        <f t="shared" si="12"/>
        <v>0</v>
      </c>
      <c r="I171" s="510">
        <f t="shared" si="12"/>
        <v>9791.6660000000011</v>
      </c>
    </row>
    <row r="172" spans="1:9" ht="20.100000000000001" customHeight="1">
      <c r="A172" s="496"/>
      <c r="B172" s="62" t="s">
        <v>18</v>
      </c>
      <c r="C172" s="508"/>
      <c r="D172" s="509"/>
      <c r="E172" s="509"/>
      <c r="F172" s="509"/>
      <c r="G172" s="509"/>
      <c r="H172" s="509"/>
      <c r="I172" s="510"/>
    </row>
    <row r="173" spans="1:9" ht="20.100000000000001" customHeight="1">
      <c r="A173" s="487">
        <v>1</v>
      </c>
      <c r="B173" s="63" t="s">
        <v>155</v>
      </c>
      <c r="C173" s="499">
        <v>5</v>
      </c>
      <c r="D173" s="500">
        <v>2025.4</v>
      </c>
      <c r="E173" s="500">
        <v>1687.84</v>
      </c>
      <c r="F173" s="500"/>
      <c r="G173" s="500">
        <v>1687.84</v>
      </c>
      <c r="H173" s="500"/>
      <c r="I173" s="501">
        <v>1599.46</v>
      </c>
    </row>
    <row r="174" spans="1:9" ht="20.100000000000001" customHeight="1">
      <c r="A174" s="487">
        <v>2</v>
      </c>
      <c r="B174" s="65" t="s">
        <v>156</v>
      </c>
      <c r="C174" s="499">
        <v>7</v>
      </c>
      <c r="D174" s="500">
        <v>1004.7</v>
      </c>
      <c r="E174" s="500">
        <v>837.2</v>
      </c>
      <c r="F174" s="500"/>
      <c r="G174" s="500">
        <v>837.2</v>
      </c>
      <c r="H174" s="500"/>
      <c r="I174" s="501">
        <v>837.2</v>
      </c>
    </row>
    <row r="175" spans="1:9" ht="20.100000000000001" customHeight="1">
      <c r="A175" s="487">
        <v>3</v>
      </c>
      <c r="B175" s="63" t="s">
        <v>157</v>
      </c>
      <c r="C175" s="499">
        <v>12</v>
      </c>
      <c r="D175" s="500">
        <v>2502.8000000000002</v>
      </c>
      <c r="E175" s="500">
        <v>2085.66</v>
      </c>
      <c r="F175" s="500"/>
      <c r="G175" s="500">
        <v>2085.66</v>
      </c>
      <c r="H175" s="500"/>
      <c r="I175" s="501">
        <v>1712.6</v>
      </c>
    </row>
    <row r="176" spans="1:9" ht="20.100000000000001" customHeight="1">
      <c r="A176" s="487">
        <v>4</v>
      </c>
      <c r="B176" s="63" t="s">
        <v>158</v>
      </c>
      <c r="C176" s="499">
        <v>4</v>
      </c>
      <c r="D176" s="500">
        <v>711.8</v>
      </c>
      <c r="E176" s="500">
        <v>593.16</v>
      </c>
      <c r="F176" s="500"/>
      <c r="G176" s="500">
        <v>593.16</v>
      </c>
      <c r="H176" s="500">
        <v>0</v>
      </c>
      <c r="I176" s="501">
        <v>519</v>
      </c>
    </row>
    <row r="177" spans="1:9" ht="20.100000000000001" customHeight="1">
      <c r="A177" s="487">
        <v>5</v>
      </c>
      <c r="B177" s="63" t="s">
        <v>159</v>
      </c>
      <c r="C177" s="511">
        <v>1</v>
      </c>
      <c r="D177" s="512">
        <v>259.7</v>
      </c>
      <c r="E177" s="512">
        <v>216.42</v>
      </c>
      <c r="F177" s="512"/>
      <c r="G177" s="512">
        <v>216.42</v>
      </c>
      <c r="H177" s="512"/>
      <c r="I177" s="513">
        <v>216.42</v>
      </c>
    </row>
    <row r="178" spans="1:9" ht="20.100000000000001" customHeight="1">
      <c r="A178" s="487">
        <v>6</v>
      </c>
      <c r="B178" s="63" t="s">
        <v>160</v>
      </c>
      <c r="C178" s="499">
        <v>3</v>
      </c>
      <c r="D178" s="500">
        <v>542.09999999999991</v>
      </c>
      <c r="E178" s="500">
        <v>476.74</v>
      </c>
      <c r="F178" s="500"/>
      <c r="G178" s="500">
        <v>476.74</v>
      </c>
      <c r="H178" s="500"/>
      <c r="I178" s="501">
        <v>341.5</v>
      </c>
    </row>
    <row r="179" spans="1:9" ht="20.100000000000001" customHeight="1">
      <c r="A179" s="487">
        <v>7</v>
      </c>
      <c r="B179" s="63" t="s">
        <v>117</v>
      </c>
      <c r="C179" s="499">
        <v>8</v>
      </c>
      <c r="D179" s="500">
        <v>878.6</v>
      </c>
      <c r="E179" s="500">
        <v>732.2</v>
      </c>
      <c r="F179" s="500"/>
      <c r="G179" s="500">
        <v>732.2</v>
      </c>
      <c r="H179" s="500"/>
      <c r="I179" s="501">
        <v>731.83600000000001</v>
      </c>
    </row>
    <row r="180" spans="1:9" ht="20.100000000000001" customHeight="1">
      <c r="A180" s="487">
        <v>8</v>
      </c>
      <c r="B180" s="63" t="s">
        <v>161</v>
      </c>
      <c r="C180" s="499">
        <v>4</v>
      </c>
      <c r="D180" s="500">
        <v>2097.6999999999998</v>
      </c>
      <c r="E180" s="500">
        <v>1748.08</v>
      </c>
      <c r="F180" s="500"/>
      <c r="G180" s="500">
        <v>1748.08</v>
      </c>
      <c r="H180" s="500"/>
      <c r="I180" s="501">
        <v>1739.0500000000002</v>
      </c>
    </row>
    <row r="181" spans="1:9" ht="20.100000000000001" customHeight="1">
      <c r="A181" s="487">
        <v>9</v>
      </c>
      <c r="B181" s="63" t="s">
        <v>162</v>
      </c>
      <c r="C181" s="499">
        <v>1</v>
      </c>
      <c r="D181" s="500">
        <v>622.11</v>
      </c>
      <c r="E181" s="500">
        <v>281.33999999999997</v>
      </c>
      <c r="F181" s="500"/>
      <c r="G181" s="500">
        <v>281.33999999999997</v>
      </c>
      <c r="H181" s="500"/>
      <c r="I181" s="501">
        <v>271.39999999999998</v>
      </c>
    </row>
    <row r="182" spans="1:9" ht="20.100000000000001" customHeight="1">
      <c r="A182" s="487">
        <v>10</v>
      </c>
      <c r="B182" s="63" t="s">
        <v>163</v>
      </c>
      <c r="C182" s="499">
        <v>3</v>
      </c>
      <c r="D182" s="500">
        <v>524.6</v>
      </c>
      <c r="E182" s="500">
        <v>437.16</v>
      </c>
      <c r="F182" s="500"/>
      <c r="G182" s="500">
        <v>437.16</v>
      </c>
      <c r="H182" s="500"/>
      <c r="I182" s="501">
        <v>367.6</v>
      </c>
    </row>
    <row r="183" spans="1:9" ht="20.100000000000001" customHeight="1">
      <c r="A183" s="487">
        <v>11</v>
      </c>
      <c r="B183" s="63" t="s">
        <v>164</v>
      </c>
      <c r="C183" s="499">
        <v>5</v>
      </c>
      <c r="D183" s="500">
        <v>1456.4</v>
      </c>
      <c r="E183" s="500">
        <v>1213.6600000000001</v>
      </c>
      <c r="F183" s="500"/>
      <c r="G183" s="500">
        <v>1213.6600000000001</v>
      </c>
      <c r="H183" s="500"/>
      <c r="I183" s="501">
        <v>1202</v>
      </c>
    </row>
    <row r="184" spans="1:9" ht="20.100000000000001" customHeight="1">
      <c r="A184" s="487">
        <v>12</v>
      </c>
      <c r="B184" s="63" t="s">
        <v>165</v>
      </c>
      <c r="C184" s="499">
        <v>1</v>
      </c>
      <c r="D184" s="500">
        <v>344.3</v>
      </c>
      <c r="E184" s="500">
        <v>286.92</v>
      </c>
      <c r="F184" s="500"/>
      <c r="G184" s="500">
        <v>286.92</v>
      </c>
      <c r="H184" s="500"/>
      <c r="I184" s="501">
        <v>253.6</v>
      </c>
    </row>
    <row r="185" spans="1:9" ht="20.100000000000001" customHeight="1">
      <c r="A185" s="514"/>
      <c r="B185" s="64" t="s">
        <v>53</v>
      </c>
      <c r="C185" s="508">
        <v>6</v>
      </c>
      <c r="D185" s="509">
        <v>1574.9</v>
      </c>
      <c r="E185" s="509">
        <v>1312.4</v>
      </c>
      <c r="F185" s="509"/>
      <c r="G185" s="509">
        <f t="shared" ref="G185:I185" si="13">SUM(G187:G188)</f>
        <v>1312.4</v>
      </c>
      <c r="H185" s="509">
        <f t="shared" si="13"/>
        <v>0</v>
      </c>
      <c r="I185" s="510">
        <f t="shared" si="13"/>
        <v>1221.979</v>
      </c>
    </row>
    <row r="186" spans="1:9" ht="20.100000000000001" customHeight="1">
      <c r="A186" s="496"/>
      <c r="B186" s="62" t="s">
        <v>18</v>
      </c>
      <c r="C186" s="508"/>
      <c r="D186" s="509"/>
      <c r="E186" s="509"/>
      <c r="F186" s="509"/>
      <c r="G186" s="509"/>
      <c r="H186" s="509"/>
      <c r="I186" s="510"/>
    </row>
    <row r="187" spans="1:9" ht="20.100000000000001" customHeight="1">
      <c r="A187" s="487">
        <v>1</v>
      </c>
      <c r="B187" s="67" t="s">
        <v>166</v>
      </c>
      <c r="C187" s="499">
        <v>2</v>
      </c>
      <c r="D187" s="500">
        <v>962.6</v>
      </c>
      <c r="E187" s="500">
        <v>802.16</v>
      </c>
      <c r="F187" s="500"/>
      <c r="G187" s="500">
        <v>802.16</v>
      </c>
      <c r="H187" s="500"/>
      <c r="I187" s="501">
        <v>754.67899999999997</v>
      </c>
    </row>
    <row r="188" spans="1:9" ht="20.100000000000001" customHeight="1" thickBot="1">
      <c r="A188" s="487">
        <v>2</v>
      </c>
      <c r="B188" s="67" t="s">
        <v>167</v>
      </c>
      <c r="C188" s="499">
        <v>4</v>
      </c>
      <c r="D188" s="500">
        <v>612.29999999999995</v>
      </c>
      <c r="E188" s="500">
        <v>510.24</v>
      </c>
      <c r="F188" s="500"/>
      <c r="G188" s="500">
        <v>510.24</v>
      </c>
      <c r="H188" s="500"/>
      <c r="I188" s="501">
        <v>467.3</v>
      </c>
    </row>
    <row r="189" spans="1:9" ht="27.75" customHeight="1" thickBot="1">
      <c r="A189" s="68"/>
      <c r="B189" s="69" t="s">
        <v>168</v>
      </c>
      <c r="C189" s="209">
        <v>169</v>
      </c>
      <c r="D189" s="210">
        <f>D192+D199+D215</f>
        <v>31967.499999999996</v>
      </c>
      <c r="E189" s="210">
        <f>E192+E199+E215</f>
        <v>26639.5</v>
      </c>
      <c r="F189" s="210">
        <v>26639.5</v>
      </c>
      <c r="G189" s="210">
        <f>G192+G199+G215</f>
        <v>26639.531999999999</v>
      </c>
      <c r="H189" s="210">
        <f>H192+H199+H215</f>
        <v>104.3</v>
      </c>
      <c r="I189" s="211">
        <f>I192+I199+I215</f>
        <v>24921.20133</v>
      </c>
    </row>
    <row r="190" spans="1:9" ht="20.100000000000001" customHeight="1">
      <c r="A190" s="70"/>
      <c r="B190" s="71" t="s">
        <v>18</v>
      </c>
      <c r="C190" s="230"/>
      <c r="D190" s="231"/>
      <c r="E190" s="232"/>
      <c r="F190" s="232"/>
      <c r="G190" s="232"/>
      <c r="H190" s="232"/>
      <c r="I190" s="233"/>
    </row>
    <row r="191" spans="1:9" ht="20.100000000000001" customHeight="1">
      <c r="A191" s="515">
        <v>1</v>
      </c>
      <c r="B191" s="73" t="s">
        <v>19</v>
      </c>
      <c r="C191" s="516"/>
      <c r="D191" s="464"/>
      <c r="E191" s="517"/>
      <c r="F191" s="518">
        <v>26639.5</v>
      </c>
      <c r="G191" s="517"/>
      <c r="H191" s="517"/>
      <c r="I191" s="519"/>
    </row>
    <row r="192" spans="1:9" ht="38.1" customHeight="1">
      <c r="A192" s="520"/>
      <c r="B192" s="74" t="s">
        <v>20</v>
      </c>
      <c r="C192" s="521">
        <v>51</v>
      </c>
      <c r="D192" s="522">
        <v>12845.3</v>
      </c>
      <c r="E192" s="522">
        <v>10828.416000000001</v>
      </c>
      <c r="F192" s="522"/>
      <c r="G192" s="522">
        <f t="shared" ref="G192" si="14">SUM(G194:G198)</f>
        <v>10828.416000000001</v>
      </c>
      <c r="H192" s="522">
        <f t="shared" ref="H192:I192" si="15">SUM(H194:H198)</f>
        <v>0</v>
      </c>
      <c r="I192" s="523">
        <f t="shared" si="15"/>
        <v>10190.73266</v>
      </c>
    </row>
    <row r="193" spans="1:9" ht="20.100000000000001" customHeight="1">
      <c r="A193" s="524"/>
      <c r="B193" s="76" t="s">
        <v>18</v>
      </c>
      <c r="C193" s="525"/>
      <c r="D193" s="459"/>
      <c r="E193" s="459"/>
      <c r="F193" s="459"/>
      <c r="G193" s="459"/>
      <c r="H193" s="459"/>
      <c r="I193" s="526"/>
    </row>
    <row r="194" spans="1:9" ht="20.100000000000001" customHeight="1">
      <c r="A194" s="515">
        <v>1</v>
      </c>
      <c r="B194" s="77" t="s">
        <v>169</v>
      </c>
      <c r="C194" s="525">
        <v>11</v>
      </c>
      <c r="D194" s="459">
        <v>2580.6999999999998</v>
      </c>
      <c r="E194" s="459">
        <v>2145.25</v>
      </c>
      <c r="F194" s="459"/>
      <c r="G194" s="459">
        <v>2145.25</v>
      </c>
      <c r="H194" s="459">
        <v>0</v>
      </c>
      <c r="I194" s="526">
        <v>2145.24253</v>
      </c>
    </row>
    <row r="195" spans="1:9" ht="20.100000000000001" customHeight="1">
      <c r="A195" s="515">
        <v>2</v>
      </c>
      <c r="B195" s="77" t="s">
        <v>170</v>
      </c>
      <c r="C195" s="525">
        <v>16</v>
      </c>
      <c r="D195" s="459">
        <v>1543.7</v>
      </c>
      <c r="E195" s="459">
        <v>1274.05</v>
      </c>
      <c r="F195" s="459"/>
      <c r="G195" s="459">
        <v>1274.05</v>
      </c>
      <c r="H195" s="459">
        <v>0</v>
      </c>
      <c r="I195" s="526">
        <v>1258.29278</v>
      </c>
    </row>
    <row r="196" spans="1:9" ht="20.100000000000001" customHeight="1">
      <c r="A196" s="515">
        <v>3</v>
      </c>
      <c r="B196" s="77" t="s">
        <v>171</v>
      </c>
      <c r="C196" s="525">
        <v>5</v>
      </c>
      <c r="D196" s="459">
        <v>1129.8</v>
      </c>
      <c r="E196" s="459">
        <v>941.5</v>
      </c>
      <c r="F196" s="459"/>
      <c r="G196" s="459">
        <v>941.5</v>
      </c>
      <c r="H196" s="459">
        <v>0</v>
      </c>
      <c r="I196" s="526">
        <v>941.5</v>
      </c>
    </row>
    <row r="197" spans="1:9" ht="20.100000000000001" customHeight="1">
      <c r="A197" s="515">
        <v>4</v>
      </c>
      <c r="B197" s="77" t="s">
        <v>172</v>
      </c>
      <c r="C197" s="525">
        <v>10</v>
      </c>
      <c r="D197" s="459">
        <v>1189.0999999999999</v>
      </c>
      <c r="E197" s="459">
        <v>990.91600000000005</v>
      </c>
      <c r="F197" s="459"/>
      <c r="G197" s="459">
        <v>990.91600000000005</v>
      </c>
      <c r="H197" s="459">
        <v>0</v>
      </c>
      <c r="I197" s="526">
        <v>989.34646999999995</v>
      </c>
    </row>
    <row r="198" spans="1:9" ht="20.100000000000001" customHeight="1">
      <c r="A198" s="515">
        <v>5</v>
      </c>
      <c r="B198" s="77" t="s">
        <v>173</v>
      </c>
      <c r="C198" s="525">
        <v>9</v>
      </c>
      <c r="D198" s="459">
        <v>6402</v>
      </c>
      <c r="E198" s="459">
        <v>5476.7</v>
      </c>
      <c r="F198" s="459"/>
      <c r="G198" s="459">
        <v>5476.7</v>
      </c>
      <c r="H198" s="459">
        <v>0</v>
      </c>
      <c r="I198" s="526">
        <v>4856.35088</v>
      </c>
    </row>
    <row r="199" spans="1:9" ht="20.100000000000001" customHeight="1">
      <c r="A199" s="515"/>
      <c r="B199" s="78" t="s">
        <v>25</v>
      </c>
      <c r="C199" s="527">
        <v>61</v>
      </c>
      <c r="D199" s="518">
        <f>SUM(D201:D214)</f>
        <v>11327.719999999998</v>
      </c>
      <c r="E199" s="518">
        <f>SUM(E201:E214)</f>
        <v>9388.4649999999983</v>
      </c>
      <c r="F199" s="518"/>
      <c r="G199" s="518">
        <f t="shared" ref="G199:I199" si="16">SUM(G201:G214)</f>
        <v>9388.4969999999994</v>
      </c>
      <c r="H199" s="518"/>
      <c r="I199" s="528">
        <f t="shared" si="16"/>
        <v>8633.7407999999996</v>
      </c>
    </row>
    <row r="200" spans="1:9" ht="20.100000000000001" customHeight="1">
      <c r="A200" s="515"/>
      <c r="B200" s="79" t="s">
        <v>18</v>
      </c>
      <c r="C200" s="525"/>
      <c r="D200" s="459">
        <v>0</v>
      </c>
      <c r="E200" s="459">
        <v>0</v>
      </c>
      <c r="F200" s="459"/>
      <c r="G200" s="459">
        <v>0</v>
      </c>
      <c r="H200" s="459">
        <v>0</v>
      </c>
      <c r="I200" s="529">
        <v>0</v>
      </c>
    </row>
    <row r="201" spans="1:9" ht="20.100000000000001" customHeight="1">
      <c r="A201" s="515">
        <v>1</v>
      </c>
      <c r="B201" s="77" t="s">
        <v>174</v>
      </c>
      <c r="C201" s="530">
        <v>5</v>
      </c>
      <c r="D201" s="531">
        <v>1169.5</v>
      </c>
      <c r="E201" s="532">
        <v>938.85</v>
      </c>
      <c r="F201" s="532"/>
      <c r="G201" s="532">
        <v>938.85</v>
      </c>
      <c r="H201" s="532">
        <v>0</v>
      </c>
      <c r="I201" s="529">
        <v>719.53827000000001</v>
      </c>
    </row>
    <row r="202" spans="1:9" ht="20.100000000000001" customHeight="1">
      <c r="A202" s="515">
        <v>2</v>
      </c>
      <c r="B202" s="533" t="s">
        <v>175</v>
      </c>
      <c r="C202" s="534">
        <v>6</v>
      </c>
      <c r="D202" s="532">
        <v>665.32</v>
      </c>
      <c r="E202" s="532">
        <v>538.84900000000005</v>
      </c>
      <c r="F202" s="532"/>
      <c r="G202" s="532">
        <v>538.84900000000005</v>
      </c>
      <c r="H202" s="532">
        <v>0</v>
      </c>
      <c r="I202" s="529">
        <v>508.62473</v>
      </c>
    </row>
    <row r="203" spans="1:9" ht="20.100000000000001" customHeight="1">
      <c r="A203" s="515">
        <v>3</v>
      </c>
      <c r="B203" s="535" t="s">
        <v>176</v>
      </c>
      <c r="C203" s="534">
        <v>4</v>
      </c>
      <c r="D203" s="532">
        <v>534.5</v>
      </c>
      <c r="E203" s="532">
        <v>440.084</v>
      </c>
      <c r="F203" s="532"/>
      <c r="G203" s="532">
        <v>440.084</v>
      </c>
      <c r="H203" s="532">
        <v>0</v>
      </c>
      <c r="I203" s="529">
        <v>437.64105000000001</v>
      </c>
    </row>
    <row r="204" spans="1:9" ht="20.100000000000001" customHeight="1">
      <c r="A204" s="515">
        <v>4</v>
      </c>
      <c r="B204" s="535" t="s">
        <v>177</v>
      </c>
      <c r="C204" s="534">
        <v>3</v>
      </c>
      <c r="D204" s="532">
        <v>1090</v>
      </c>
      <c r="E204" s="532">
        <v>908.33399999999995</v>
      </c>
      <c r="F204" s="532"/>
      <c r="G204" s="532">
        <v>908.33399999999995</v>
      </c>
      <c r="H204" s="532">
        <v>0</v>
      </c>
      <c r="I204" s="529">
        <v>908.33399999999995</v>
      </c>
    </row>
    <row r="205" spans="1:9" ht="20.100000000000001" customHeight="1">
      <c r="A205" s="515">
        <v>5</v>
      </c>
      <c r="B205" s="535" t="s">
        <v>178</v>
      </c>
      <c r="C205" s="534">
        <v>6</v>
      </c>
      <c r="D205" s="532">
        <v>1353.3</v>
      </c>
      <c r="E205" s="532">
        <v>1157.4839999999999</v>
      </c>
      <c r="F205" s="532"/>
      <c r="G205" s="532">
        <v>1157.4839999999999</v>
      </c>
      <c r="H205" s="532">
        <v>0</v>
      </c>
      <c r="I205" s="526">
        <v>1135.3910000000001</v>
      </c>
    </row>
    <row r="206" spans="1:9" ht="20.100000000000001" customHeight="1">
      <c r="A206" s="515">
        <v>6</v>
      </c>
      <c r="B206" s="535" t="s">
        <v>179</v>
      </c>
      <c r="C206" s="534">
        <v>9</v>
      </c>
      <c r="D206" s="532">
        <v>778.5</v>
      </c>
      <c r="E206" s="532">
        <v>613.03</v>
      </c>
      <c r="F206" s="532"/>
      <c r="G206" s="532">
        <v>613.03</v>
      </c>
      <c r="H206" s="532">
        <v>0</v>
      </c>
      <c r="I206" s="526">
        <v>470.24970000000002</v>
      </c>
    </row>
    <row r="207" spans="1:9" ht="20.100000000000001" customHeight="1">
      <c r="A207" s="515">
        <v>7</v>
      </c>
      <c r="B207" s="536" t="s">
        <v>180</v>
      </c>
      <c r="C207" s="534">
        <v>7</v>
      </c>
      <c r="D207" s="532">
        <v>919.4</v>
      </c>
      <c r="E207" s="532">
        <v>787</v>
      </c>
      <c r="F207" s="532"/>
      <c r="G207" s="532">
        <v>787</v>
      </c>
      <c r="H207" s="532">
        <v>0</v>
      </c>
      <c r="I207" s="526">
        <v>786.95994999999994</v>
      </c>
    </row>
    <row r="208" spans="1:9" ht="20.100000000000001" customHeight="1">
      <c r="A208" s="515">
        <v>8</v>
      </c>
      <c r="B208" s="536" t="s">
        <v>181</v>
      </c>
      <c r="C208" s="534">
        <v>3</v>
      </c>
      <c r="D208" s="532">
        <v>373.4</v>
      </c>
      <c r="E208" s="532">
        <v>311.16800000000001</v>
      </c>
      <c r="F208" s="532"/>
      <c r="G208" s="532">
        <v>311.2</v>
      </c>
      <c r="H208" s="532">
        <v>0</v>
      </c>
      <c r="I208" s="526">
        <v>176.9</v>
      </c>
    </row>
    <row r="209" spans="1:9" ht="20.100000000000001" customHeight="1">
      <c r="A209" s="515">
        <v>9</v>
      </c>
      <c r="B209" s="536" t="s">
        <v>182</v>
      </c>
      <c r="C209" s="534">
        <v>5</v>
      </c>
      <c r="D209" s="532">
        <v>695.5</v>
      </c>
      <c r="E209" s="532">
        <v>591.25</v>
      </c>
      <c r="F209" s="532"/>
      <c r="G209" s="532">
        <v>591.25</v>
      </c>
      <c r="H209" s="532">
        <v>0</v>
      </c>
      <c r="I209" s="526">
        <v>569.01326000000006</v>
      </c>
    </row>
    <row r="210" spans="1:9" ht="20.100000000000001" customHeight="1">
      <c r="A210" s="515">
        <v>10</v>
      </c>
      <c r="B210" s="536" t="s">
        <v>183</v>
      </c>
      <c r="C210" s="534">
        <v>1</v>
      </c>
      <c r="D210" s="532">
        <v>893.8</v>
      </c>
      <c r="E210" s="532">
        <v>732.93</v>
      </c>
      <c r="F210" s="532"/>
      <c r="G210" s="532">
        <v>732.93</v>
      </c>
      <c r="H210" s="532">
        <v>0</v>
      </c>
      <c r="I210" s="526">
        <v>687.91642000000002</v>
      </c>
    </row>
    <row r="211" spans="1:9" ht="20.100000000000001" customHeight="1">
      <c r="A211" s="515">
        <v>11</v>
      </c>
      <c r="B211" s="536" t="s">
        <v>184</v>
      </c>
      <c r="C211" s="534">
        <v>3</v>
      </c>
      <c r="D211" s="532">
        <v>577.9</v>
      </c>
      <c r="E211" s="532">
        <v>469.834</v>
      </c>
      <c r="F211" s="532"/>
      <c r="G211" s="532">
        <v>469.834</v>
      </c>
      <c r="H211" s="532">
        <v>0</v>
      </c>
      <c r="I211" s="526">
        <v>442.98023999999998</v>
      </c>
    </row>
    <row r="212" spans="1:9" ht="20.100000000000001" customHeight="1">
      <c r="A212" s="515">
        <v>12</v>
      </c>
      <c r="B212" s="536" t="s">
        <v>185</v>
      </c>
      <c r="C212" s="534">
        <v>1</v>
      </c>
      <c r="D212" s="532">
        <v>453.9</v>
      </c>
      <c r="E212" s="532">
        <v>375.07</v>
      </c>
      <c r="F212" s="532"/>
      <c r="G212" s="532">
        <v>375.07</v>
      </c>
      <c r="H212" s="532">
        <v>0</v>
      </c>
      <c r="I212" s="526">
        <v>364.40765000000005</v>
      </c>
    </row>
    <row r="213" spans="1:9" ht="20.100000000000001" customHeight="1">
      <c r="A213" s="515">
        <v>13</v>
      </c>
      <c r="B213" s="536" t="s">
        <v>186</v>
      </c>
      <c r="C213" s="534">
        <v>4</v>
      </c>
      <c r="D213" s="532">
        <v>656.9</v>
      </c>
      <c r="E213" s="532">
        <v>541.41600000000005</v>
      </c>
      <c r="F213" s="532"/>
      <c r="G213" s="532">
        <v>541.41600000000005</v>
      </c>
      <c r="H213" s="532">
        <v>0</v>
      </c>
      <c r="I213" s="526">
        <v>455.16806000000003</v>
      </c>
    </row>
    <row r="214" spans="1:9" ht="20.100000000000001" customHeight="1">
      <c r="A214" s="515">
        <v>14</v>
      </c>
      <c r="B214" s="536" t="s">
        <v>187</v>
      </c>
      <c r="C214" s="534">
        <v>4</v>
      </c>
      <c r="D214" s="532">
        <v>1165.8</v>
      </c>
      <c r="E214" s="532">
        <v>983.16600000000005</v>
      </c>
      <c r="F214" s="532"/>
      <c r="G214" s="532">
        <v>983.16600000000005</v>
      </c>
      <c r="H214" s="532">
        <v>0</v>
      </c>
      <c r="I214" s="526">
        <v>970.61646999999994</v>
      </c>
    </row>
    <row r="215" spans="1:9" ht="20.100000000000001" customHeight="1">
      <c r="A215" s="515"/>
      <c r="B215" s="537" t="s">
        <v>53</v>
      </c>
      <c r="C215" s="538">
        <v>57</v>
      </c>
      <c r="D215" s="539">
        <f>SUM(D217:D237)</f>
        <v>7794.4800000000005</v>
      </c>
      <c r="E215" s="539">
        <f>SUM(E217:E237)</f>
        <v>6422.6189999999997</v>
      </c>
      <c r="F215" s="539"/>
      <c r="G215" s="539">
        <f>SUM(G217:G237)</f>
        <v>6422.6189999999997</v>
      </c>
      <c r="H215" s="539">
        <f>SUM(H217:H237)</f>
        <v>104.3</v>
      </c>
      <c r="I215" s="528">
        <f>SUM(I217:I237)</f>
        <v>6096.7278699999997</v>
      </c>
    </row>
    <row r="216" spans="1:9" ht="20.100000000000001" customHeight="1">
      <c r="A216" s="515"/>
      <c r="B216" s="540" t="s">
        <v>18</v>
      </c>
      <c r="C216" s="534"/>
      <c r="D216" s="532">
        <v>0</v>
      </c>
      <c r="E216" s="532">
        <v>0</v>
      </c>
      <c r="F216" s="532"/>
      <c r="G216" s="532">
        <v>0</v>
      </c>
      <c r="H216" s="532">
        <v>0</v>
      </c>
      <c r="I216" s="526">
        <v>0</v>
      </c>
    </row>
    <row r="217" spans="1:9" ht="20.100000000000001" customHeight="1">
      <c r="A217" s="515">
        <v>1</v>
      </c>
      <c r="B217" s="536" t="s">
        <v>188</v>
      </c>
      <c r="C217" s="530">
        <v>1</v>
      </c>
      <c r="D217" s="531">
        <v>170.43321</v>
      </c>
      <c r="E217" s="532">
        <v>147.99921000000001</v>
      </c>
      <c r="F217" s="532"/>
      <c r="G217" s="532">
        <v>147.99921000000001</v>
      </c>
      <c r="H217" s="532">
        <v>0</v>
      </c>
      <c r="I217" s="526">
        <v>120.01900999999999</v>
      </c>
    </row>
    <row r="218" spans="1:9" ht="20.100000000000001" customHeight="1">
      <c r="A218" s="515">
        <v>2</v>
      </c>
      <c r="B218" s="536" t="s">
        <v>189</v>
      </c>
      <c r="C218" s="534">
        <v>2</v>
      </c>
      <c r="D218" s="532">
        <v>528.79999999999995</v>
      </c>
      <c r="E218" s="532">
        <v>440.666</v>
      </c>
      <c r="F218" s="532"/>
      <c r="G218" s="532">
        <v>440.666</v>
      </c>
      <c r="H218" s="532">
        <v>0</v>
      </c>
      <c r="I218" s="526">
        <v>375.86528999999996</v>
      </c>
    </row>
    <row r="219" spans="1:9" ht="20.100000000000001" customHeight="1">
      <c r="A219" s="515">
        <v>3</v>
      </c>
      <c r="B219" s="536" t="s">
        <v>190</v>
      </c>
      <c r="C219" s="534">
        <v>4</v>
      </c>
      <c r="D219" s="532">
        <v>541.50300000000004</v>
      </c>
      <c r="E219" s="532">
        <v>443.15300000000002</v>
      </c>
      <c r="F219" s="532"/>
      <c r="G219" s="532">
        <v>443.15300000000002</v>
      </c>
      <c r="H219" s="532">
        <v>0</v>
      </c>
      <c r="I219" s="526">
        <v>429.88312999999999</v>
      </c>
    </row>
    <row r="220" spans="1:9" ht="20.100000000000001" customHeight="1">
      <c r="A220" s="515">
        <v>4</v>
      </c>
      <c r="B220" s="536" t="s">
        <v>191</v>
      </c>
      <c r="C220" s="534">
        <v>2</v>
      </c>
      <c r="D220" s="532">
        <v>64.197000000000003</v>
      </c>
      <c r="E220" s="532">
        <v>49.930999999999997</v>
      </c>
      <c r="F220" s="532"/>
      <c r="G220" s="532">
        <v>49.930999999999997</v>
      </c>
      <c r="H220" s="532">
        <v>0</v>
      </c>
      <c r="I220" s="526">
        <v>49.644739999999999</v>
      </c>
    </row>
    <row r="221" spans="1:9" ht="20.100000000000001" customHeight="1">
      <c r="A221" s="515">
        <v>5</v>
      </c>
      <c r="B221" s="536" t="s">
        <v>192</v>
      </c>
      <c r="C221" s="534">
        <v>1</v>
      </c>
      <c r="D221" s="532">
        <v>22.48</v>
      </c>
      <c r="E221" s="532">
        <v>13.484999999999999</v>
      </c>
      <c r="F221" s="532"/>
      <c r="G221" s="532">
        <v>13.484999999999999</v>
      </c>
      <c r="H221" s="532">
        <v>0</v>
      </c>
      <c r="I221" s="526">
        <v>10.313139999999999</v>
      </c>
    </row>
    <row r="222" spans="1:9" ht="20.100000000000001" customHeight="1">
      <c r="A222" s="515">
        <v>6</v>
      </c>
      <c r="B222" s="536" t="s">
        <v>193</v>
      </c>
      <c r="C222" s="534">
        <v>1</v>
      </c>
      <c r="D222" s="532">
        <v>407.3</v>
      </c>
      <c r="E222" s="532">
        <v>339.416</v>
      </c>
      <c r="F222" s="532"/>
      <c r="G222" s="532">
        <v>339.416</v>
      </c>
      <c r="H222" s="532">
        <v>0</v>
      </c>
      <c r="I222" s="526">
        <v>330.07601</v>
      </c>
    </row>
    <row r="223" spans="1:9" ht="20.100000000000001" customHeight="1">
      <c r="A223" s="515">
        <v>7</v>
      </c>
      <c r="B223" s="536" t="s">
        <v>194</v>
      </c>
      <c r="C223" s="534">
        <v>4</v>
      </c>
      <c r="D223" s="532">
        <v>564.1</v>
      </c>
      <c r="E223" s="532">
        <v>446.51400000000001</v>
      </c>
      <c r="F223" s="532"/>
      <c r="G223" s="532">
        <v>446.51400000000001</v>
      </c>
      <c r="H223" s="532">
        <v>0</v>
      </c>
      <c r="I223" s="526">
        <v>387.721</v>
      </c>
    </row>
    <row r="224" spans="1:9" ht="20.100000000000001" customHeight="1">
      <c r="A224" s="515">
        <v>8</v>
      </c>
      <c r="B224" s="536" t="s">
        <v>195</v>
      </c>
      <c r="C224" s="534">
        <v>2</v>
      </c>
      <c r="D224" s="532">
        <v>253.9</v>
      </c>
      <c r="E224" s="532">
        <v>205.886</v>
      </c>
      <c r="F224" s="532"/>
      <c r="G224" s="532">
        <v>205.886</v>
      </c>
      <c r="H224" s="532">
        <v>0</v>
      </c>
      <c r="I224" s="526">
        <v>191.02794</v>
      </c>
    </row>
    <row r="225" spans="1:9" ht="20.100000000000001" customHeight="1">
      <c r="A225" s="515">
        <v>9</v>
      </c>
      <c r="B225" s="536" t="s">
        <v>196</v>
      </c>
      <c r="C225" s="534">
        <v>3</v>
      </c>
      <c r="D225" s="532">
        <v>239.9</v>
      </c>
      <c r="E225" s="532">
        <v>199.916</v>
      </c>
      <c r="F225" s="532"/>
      <c r="G225" s="532">
        <v>199.916</v>
      </c>
      <c r="H225" s="532">
        <v>0</v>
      </c>
      <c r="I225" s="526">
        <v>183.97245000000001</v>
      </c>
    </row>
    <row r="226" spans="1:9" ht="20.100000000000001" customHeight="1">
      <c r="A226" s="515">
        <v>10</v>
      </c>
      <c r="B226" s="536" t="s">
        <v>197</v>
      </c>
      <c r="C226" s="534">
        <v>2</v>
      </c>
      <c r="D226" s="532">
        <v>120.3</v>
      </c>
      <c r="E226" s="532">
        <v>100.25</v>
      </c>
      <c r="F226" s="532"/>
      <c r="G226" s="532">
        <v>100.25</v>
      </c>
      <c r="H226" s="532">
        <v>0</v>
      </c>
      <c r="I226" s="526">
        <v>85.585929999999991</v>
      </c>
    </row>
    <row r="227" spans="1:9" ht="20.100000000000001" customHeight="1">
      <c r="A227" s="515">
        <v>11</v>
      </c>
      <c r="B227" s="536" t="s">
        <v>198</v>
      </c>
      <c r="C227" s="534">
        <v>2</v>
      </c>
      <c r="D227" s="532">
        <v>178.2</v>
      </c>
      <c r="E227" s="532">
        <v>148.5</v>
      </c>
      <c r="F227" s="532"/>
      <c r="G227" s="532">
        <v>148.5</v>
      </c>
      <c r="H227" s="532">
        <v>0</v>
      </c>
      <c r="I227" s="526">
        <v>143.55682000000002</v>
      </c>
    </row>
    <row r="228" spans="1:9" ht="20.100000000000001" customHeight="1">
      <c r="A228" s="515">
        <v>12</v>
      </c>
      <c r="B228" s="536" t="s">
        <v>199</v>
      </c>
      <c r="C228" s="534">
        <v>4</v>
      </c>
      <c r="D228" s="532">
        <v>285.7</v>
      </c>
      <c r="E228" s="532">
        <v>226.416</v>
      </c>
      <c r="F228" s="532"/>
      <c r="G228" s="532">
        <v>226.416</v>
      </c>
      <c r="H228" s="532">
        <v>0</v>
      </c>
      <c r="I228" s="526">
        <v>208.19879999999998</v>
      </c>
    </row>
    <row r="229" spans="1:9" ht="20.100000000000001" customHeight="1">
      <c r="A229" s="515">
        <v>13</v>
      </c>
      <c r="B229" s="536" t="s">
        <v>200</v>
      </c>
      <c r="C229" s="534">
        <v>6</v>
      </c>
      <c r="D229" s="532"/>
      <c r="E229" s="532">
        <v>0</v>
      </c>
      <c r="F229" s="532"/>
      <c r="G229" s="532"/>
      <c r="H229" s="532">
        <v>104.3</v>
      </c>
      <c r="I229" s="526">
        <v>104.3</v>
      </c>
    </row>
    <row r="230" spans="1:9" ht="20.100000000000001" customHeight="1">
      <c r="A230" s="515">
        <v>14</v>
      </c>
      <c r="B230" s="536" t="s">
        <v>201</v>
      </c>
      <c r="C230" s="534">
        <v>2</v>
      </c>
      <c r="D230" s="532">
        <v>234.6</v>
      </c>
      <c r="E230" s="532">
        <v>195.5</v>
      </c>
      <c r="F230" s="532"/>
      <c r="G230" s="532">
        <v>195.5</v>
      </c>
      <c r="H230" s="532">
        <v>0</v>
      </c>
      <c r="I230" s="526">
        <v>188.18648000000002</v>
      </c>
    </row>
    <row r="231" spans="1:9" ht="20.100000000000001" customHeight="1">
      <c r="A231" s="515">
        <v>15</v>
      </c>
      <c r="B231" s="536" t="s">
        <v>202</v>
      </c>
      <c r="C231" s="534">
        <v>8</v>
      </c>
      <c r="D231" s="532">
        <v>1730</v>
      </c>
      <c r="E231" s="532">
        <v>1441.6659999999999</v>
      </c>
      <c r="F231" s="532"/>
      <c r="G231" s="532">
        <v>1441.6659999999999</v>
      </c>
      <c r="H231" s="532">
        <v>0</v>
      </c>
      <c r="I231" s="526">
        <v>1439.2891100000002</v>
      </c>
    </row>
    <row r="232" spans="1:9" ht="20.100000000000001" customHeight="1">
      <c r="A232" s="515">
        <v>16</v>
      </c>
      <c r="B232" s="536" t="s">
        <v>203</v>
      </c>
      <c r="C232" s="534">
        <v>2</v>
      </c>
      <c r="D232" s="532">
        <v>1030.3</v>
      </c>
      <c r="E232" s="532">
        <v>843.11</v>
      </c>
      <c r="F232" s="532"/>
      <c r="G232" s="532">
        <v>843.11</v>
      </c>
      <c r="H232" s="532">
        <v>0</v>
      </c>
      <c r="I232" s="526">
        <v>748.86888999999996</v>
      </c>
    </row>
    <row r="233" spans="1:9" ht="20.100000000000001" customHeight="1">
      <c r="A233" s="515">
        <v>17</v>
      </c>
      <c r="B233" s="536" t="s">
        <v>204</v>
      </c>
      <c r="C233" s="534">
        <v>1</v>
      </c>
      <c r="D233" s="532">
        <v>2.1667899999999998</v>
      </c>
      <c r="E233" s="532">
        <v>2.1667899999999998</v>
      </c>
      <c r="F233" s="532"/>
      <c r="G233" s="532">
        <v>2.1667899999999998</v>
      </c>
      <c r="H233" s="532">
        <v>0</v>
      </c>
      <c r="I233" s="526">
        <v>2.1667899999999998</v>
      </c>
    </row>
    <row r="234" spans="1:9" ht="20.100000000000001" customHeight="1">
      <c r="A234" s="515">
        <v>18</v>
      </c>
      <c r="B234" s="536" t="s">
        <v>205</v>
      </c>
      <c r="C234" s="534">
        <v>5</v>
      </c>
      <c r="D234" s="532">
        <v>517.20000000000005</v>
      </c>
      <c r="E234" s="532">
        <v>439.88</v>
      </c>
      <c r="F234" s="532"/>
      <c r="G234" s="532">
        <v>439.88</v>
      </c>
      <c r="H234" s="532">
        <v>0</v>
      </c>
      <c r="I234" s="526">
        <v>439.88</v>
      </c>
    </row>
    <row r="235" spans="1:9" ht="20.100000000000001" customHeight="1">
      <c r="A235" s="515">
        <v>19</v>
      </c>
      <c r="B235" s="536" t="s">
        <v>206</v>
      </c>
      <c r="C235" s="534">
        <v>1</v>
      </c>
      <c r="D235" s="532">
        <v>119.2</v>
      </c>
      <c r="E235" s="532">
        <v>99.334000000000003</v>
      </c>
      <c r="F235" s="532"/>
      <c r="G235" s="532">
        <v>99.334000000000003</v>
      </c>
      <c r="H235" s="532">
        <v>0</v>
      </c>
      <c r="I235" s="526">
        <v>99.137749999999997</v>
      </c>
    </row>
    <row r="236" spans="1:9" ht="20.100000000000001" customHeight="1">
      <c r="A236" s="515">
        <v>20</v>
      </c>
      <c r="B236" s="536" t="s">
        <v>207</v>
      </c>
      <c r="C236" s="534">
        <v>3</v>
      </c>
      <c r="D236" s="532">
        <v>734.2</v>
      </c>
      <c r="E236" s="532">
        <v>599.92999999999995</v>
      </c>
      <c r="F236" s="532"/>
      <c r="G236" s="532">
        <v>599.92999999999995</v>
      </c>
      <c r="H236" s="532">
        <v>0</v>
      </c>
      <c r="I236" s="526">
        <v>544.04246000000001</v>
      </c>
    </row>
    <row r="237" spans="1:9" ht="20.100000000000001" customHeight="1" thickBot="1">
      <c r="A237" s="515">
        <v>21</v>
      </c>
      <c r="B237" s="536" t="s">
        <v>208</v>
      </c>
      <c r="C237" s="541">
        <v>1</v>
      </c>
      <c r="D237" s="532">
        <v>50</v>
      </c>
      <c r="E237" s="532">
        <v>38.9</v>
      </c>
      <c r="F237" s="532"/>
      <c r="G237" s="532">
        <v>38.9</v>
      </c>
      <c r="H237" s="532">
        <v>0</v>
      </c>
      <c r="I237" s="526">
        <v>14.99213</v>
      </c>
    </row>
    <row r="238" spans="1:9" ht="29.25" customHeight="1" thickBot="1">
      <c r="A238" s="68"/>
      <c r="B238" s="69" t="s">
        <v>209</v>
      </c>
      <c r="C238" s="209">
        <v>96</v>
      </c>
      <c r="D238" s="239">
        <f>D241+D246+D261</f>
        <v>32438.9</v>
      </c>
      <c r="E238" s="239">
        <f>E241+E246+E261</f>
        <v>27032.5</v>
      </c>
      <c r="F238" s="239">
        <v>27032.5</v>
      </c>
      <c r="G238" s="239">
        <f>G241+G246+G261</f>
        <v>27032.5</v>
      </c>
      <c r="H238" s="239">
        <f>H241+H246+H261</f>
        <v>440.6</v>
      </c>
      <c r="I238" s="240">
        <f>I241+I246+I261</f>
        <v>25542.699999999997</v>
      </c>
    </row>
    <row r="239" spans="1:9" ht="20.100000000000001" customHeight="1">
      <c r="A239" s="70"/>
      <c r="B239" s="71" t="s">
        <v>18</v>
      </c>
      <c r="C239" s="230"/>
      <c r="D239" s="231"/>
      <c r="E239" s="241"/>
      <c r="F239" s="241"/>
      <c r="G239" s="242"/>
      <c r="H239" s="241"/>
      <c r="I239" s="243"/>
    </row>
    <row r="240" spans="1:9" ht="20.100000000000001" customHeight="1">
      <c r="A240" s="515">
        <v>1</v>
      </c>
      <c r="B240" s="542" t="s">
        <v>19</v>
      </c>
      <c r="C240" s="543"/>
      <c r="D240" s="531"/>
      <c r="E240" s="544"/>
      <c r="F240" s="539">
        <v>27032.5</v>
      </c>
      <c r="G240" s="544"/>
      <c r="H240" s="544"/>
      <c r="I240" s="519"/>
    </row>
    <row r="241" spans="1:9" ht="38.1" customHeight="1">
      <c r="A241" s="545"/>
      <c r="B241" s="546" t="s">
        <v>20</v>
      </c>
      <c r="C241" s="538">
        <v>14</v>
      </c>
      <c r="D241" s="539">
        <f t="shared" ref="D241:I241" si="17">SUM(D243:D245)</f>
        <v>5620.4</v>
      </c>
      <c r="E241" s="539">
        <f t="shared" si="17"/>
        <v>4687.6000000000004</v>
      </c>
      <c r="F241" s="539">
        <f t="shared" si="17"/>
        <v>0</v>
      </c>
      <c r="G241" s="539">
        <f t="shared" si="17"/>
        <v>4687.6000000000004</v>
      </c>
      <c r="H241" s="539">
        <f t="shared" si="17"/>
        <v>0</v>
      </c>
      <c r="I241" s="528">
        <f t="shared" si="17"/>
        <v>4407.2</v>
      </c>
    </row>
    <row r="242" spans="1:9" ht="20.100000000000001" customHeight="1">
      <c r="A242" s="524"/>
      <c r="B242" s="547" t="s">
        <v>18</v>
      </c>
      <c r="C242" s="538"/>
      <c r="D242" s="539"/>
      <c r="E242" s="539"/>
      <c r="F242" s="539"/>
      <c r="G242" s="539"/>
      <c r="H242" s="548"/>
      <c r="I242" s="549"/>
    </row>
    <row r="243" spans="1:9" ht="20.100000000000001" customHeight="1">
      <c r="A243" s="515">
        <v>1</v>
      </c>
      <c r="B243" s="533" t="s">
        <v>210</v>
      </c>
      <c r="C243" s="541">
        <v>10</v>
      </c>
      <c r="D243" s="544">
        <v>3173</v>
      </c>
      <c r="E243" s="544">
        <v>2648</v>
      </c>
      <c r="F243" s="539"/>
      <c r="G243" s="544">
        <v>2648</v>
      </c>
      <c r="H243" s="548"/>
      <c r="I243" s="519">
        <v>2403.6999999999998</v>
      </c>
    </row>
    <row r="244" spans="1:9" ht="20.100000000000001" customHeight="1">
      <c r="A244" s="515">
        <v>2</v>
      </c>
      <c r="B244" s="533" t="s">
        <v>211</v>
      </c>
      <c r="C244" s="541">
        <v>7</v>
      </c>
      <c r="D244" s="544">
        <v>2217.1999999999998</v>
      </c>
      <c r="E244" s="544">
        <v>1847.8</v>
      </c>
      <c r="F244" s="539"/>
      <c r="G244" s="544">
        <v>1847.8</v>
      </c>
      <c r="H244" s="548"/>
      <c r="I244" s="519">
        <v>1847</v>
      </c>
    </row>
    <row r="245" spans="1:9" ht="20.100000000000001" customHeight="1">
      <c r="A245" s="515">
        <v>3</v>
      </c>
      <c r="B245" s="533" t="s">
        <v>212</v>
      </c>
      <c r="C245" s="541">
        <v>1</v>
      </c>
      <c r="D245" s="544">
        <v>230.2</v>
      </c>
      <c r="E245" s="544">
        <v>191.8</v>
      </c>
      <c r="F245" s="539"/>
      <c r="G245" s="544">
        <v>191.8</v>
      </c>
      <c r="H245" s="548"/>
      <c r="I245" s="519">
        <v>156.5</v>
      </c>
    </row>
    <row r="246" spans="1:9" ht="20.100000000000001" customHeight="1">
      <c r="A246" s="515"/>
      <c r="B246" s="550" t="s">
        <v>25</v>
      </c>
      <c r="C246" s="538">
        <v>96</v>
      </c>
      <c r="D246" s="539">
        <f t="shared" ref="D246:I246" si="18">SUM(D248:D260)</f>
        <v>25529.4</v>
      </c>
      <c r="E246" s="539">
        <f t="shared" si="18"/>
        <v>20843</v>
      </c>
      <c r="F246" s="539">
        <f t="shared" si="18"/>
        <v>0</v>
      </c>
      <c r="G246" s="539">
        <f t="shared" si="18"/>
        <v>20843</v>
      </c>
      <c r="H246" s="539">
        <f t="shared" si="18"/>
        <v>440.6</v>
      </c>
      <c r="I246" s="528">
        <f t="shared" si="18"/>
        <v>20220.399999999998</v>
      </c>
    </row>
    <row r="247" spans="1:9" ht="20.100000000000001" customHeight="1">
      <c r="A247" s="524"/>
      <c r="B247" s="547" t="s">
        <v>18</v>
      </c>
      <c r="C247" s="538"/>
      <c r="D247" s="539"/>
      <c r="E247" s="539"/>
      <c r="F247" s="539"/>
      <c r="G247" s="539"/>
      <c r="H247" s="548"/>
      <c r="I247" s="549"/>
    </row>
    <row r="248" spans="1:9" ht="20.100000000000001" customHeight="1">
      <c r="A248" s="515">
        <v>1</v>
      </c>
      <c r="B248" s="533" t="s">
        <v>213</v>
      </c>
      <c r="C248" s="541">
        <v>6</v>
      </c>
      <c r="D248" s="544">
        <v>1940.7</v>
      </c>
      <c r="E248" s="544">
        <v>1617.3</v>
      </c>
      <c r="F248" s="539"/>
      <c r="G248" s="544">
        <v>1617.3</v>
      </c>
      <c r="H248" s="548">
        <v>0</v>
      </c>
      <c r="I248" s="519">
        <v>1572.8</v>
      </c>
    </row>
    <row r="249" spans="1:9" ht="20.100000000000001" customHeight="1">
      <c r="A249" s="515">
        <v>2</v>
      </c>
      <c r="B249" s="533" t="s">
        <v>214</v>
      </c>
      <c r="C249" s="541">
        <v>5</v>
      </c>
      <c r="D249" s="544">
        <v>735.2</v>
      </c>
      <c r="E249" s="544">
        <v>621</v>
      </c>
      <c r="F249" s="539"/>
      <c r="G249" s="544">
        <v>621</v>
      </c>
      <c r="H249" s="548">
        <v>0</v>
      </c>
      <c r="I249" s="519">
        <v>593.5</v>
      </c>
    </row>
    <row r="250" spans="1:9" ht="20.100000000000001" customHeight="1">
      <c r="A250" s="515">
        <v>3</v>
      </c>
      <c r="B250" s="533" t="s">
        <v>215</v>
      </c>
      <c r="C250" s="541">
        <v>5</v>
      </c>
      <c r="D250" s="544">
        <v>3120.4</v>
      </c>
      <c r="E250" s="544">
        <v>2600.4</v>
      </c>
      <c r="F250" s="539"/>
      <c r="G250" s="544">
        <v>2600.4</v>
      </c>
      <c r="H250" s="548">
        <v>0</v>
      </c>
      <c r="I250" s="519">
        <v>2505.8000000000002</v>
      </c>
    </row>
    <row r="251" spans="1:9" ht="20.100000000000001" customHeight="1">
      <c r="A251" s="515">
        <v>4</v>
      </c>
      <c r="B251" s="533" t="s">
        <v>216</v>
      </c>
      <c r="C251" s="541">
        <v>5</v>
      </c>
      <c r="D251" s="544">
        <v>626.1</v>
      </c>
      <c r="E251" s="544">
        <v>601.70000000000005</v>
      </c>
      <c r="F251" s="539"/>
      <c r="G251" s="544">
        <v>601.70000000000005</v>
      </c>
      <c r="H251" s="548">
        <v>0</v>
      </c>
      <c r="I251" s="519">
        <v>478.4</v>
      </c>
    </row>
    <row r="252" spans="1:9" ht="20.100000000000001" customHeight="1">
      <c r="A252" s="515">
        <v>5</v>
      </c>
      <c r="B252" s="533" t="s">
        <v>217</v>
      </c>
      <c r="C252" s="541">
        <v>13</v>
      </c>
      <c r="D252" s="544">
        <v>2585.6</v>
      </c>
      <c r="E252" s="544">
        <v>1913.3</v>
      </c>
      <c r="F252" s="539"/>
      <c r="G252" s="544">
        <v>1913.3</v>
      </c>
      <c r="H252" s="544">
        <v>241.5</v>
      </c>
      <c r="I252" s="519">
        <v>2150.5</v>
      </c>
    </row>
    <row r="253" spans="1:9" ht="20.100000000000001" customHeight="1">
      <c r="A253" s="515">
        <v>6</v>
      </c>
      <c r="B253" s="533" t="s">
        <v>218</v>
      </c>
      <c r="C253" s="541">
        <v>3</v>
      </c>
      <c r="D253" s="544">
        <v>1904.5</v>
      </c>
      <c r="E253" s="544">
        <v>1655.5</v>
      </c>
      <c r="F253" s="539"/>
      <c r="G253" s="544">
        <v>1655.5</v>
      </c>
      <c r="H253" s="548">
        <v>0</v>
      </c>
      <c r="I253" s="519">
        <v>1561.3</v>
      </c>
    </row>
    <row r="254" spans="1:9" ht="20.100000000000001" customHeight="1">
      <c r="A254" s="515">
        <v>7</v>
      </c>
      <c r="B254" s="533" t="s">
        <v>219</v>
      </c>
      <c r="C254" s="541">
        <v>11</v>
      </c>
      <c r="D254" s="544">
        <v>2300.6</v>
      </c>
      <c r="E254" s="544">
        <v>1950.3</v>
      </c>
      <c r="F254" s="539"/>
      <c r="G254" s="544">
        <v>1950.3</v>
      </c>
      <c r="H254" s="548">
        <v>0</v>
      </c>
      <c r="I254" s="519">
        <v>1899.1</v>
      </c>
    </row>
    <row r="255" spans="1:9" ht="20.100000000000001" customHeight="1">
      <c r="A255" s="515">
        <v>8</v>
      </c>
      <c r="B255" s="533" t="s">
        <v>220</v>
      </c>
      <c r="C255" s="541">
        <v>4</v>
      </c>
      <c r="D255" s="544">
        <v>658.9</v>
      </c>
      <c r="E255" s="544">
        <v>412.4</v>
      </c>
      <c r="F255" s="539"/>
      <c r="G255" s="544">
        <v>412.4</v>
      </c>
      <c r="H255" s="544">
        <v>164.1</v>
      </c>
      <c r="I255" s="519">
        <v>511.5</v>
      </c>
    </row>
    <row r="256" spans="1:9" ht="20.100000000000001" customHeight="1">
      <c r="A256" s="515">
        <v>9</v>
      </c>
      <c r="B256" s="533" t="s">
        <v>221</v>
      </c>
      <c r="C256" s="541">
        <v>17</v>
      </c>
      <c r="D256" s="544">
        <v>2388</v>
      </c>
      <c r="E256" s="544">
        <v>1990</v>
      </c>
      <c r="F256" s="539"/>
      <c r="G256" s="544">
        <v>1990</v>
      </c>
      <c r="H256" s="548">
        <v>0</v>
      </c>
      <c r="I256" s="519">
        <v>1987.8</v>
      </c>
    </row>
    <row r="257" spans="1:9" ht="20.100000000000001" customHeight="1">
      <c r="A257" s="515">
        <v>10</v>
      </c>
      <c r="B257" s="533" t="s">
        <v>222</v>
      </c>
      <c r="C257" s="541">
        <v>10</v>
      </c>
      <c r="D257" s="544">
        <v>1445.2</v>
      </c>
      <c r="E257" s="544">
        <v>1208.5999999999999</v>
      </c>
      <c r="F257" s="539"/>
      <c r="G257" s="544">
        <v>1208.5999999999999</v>
      </c>
      <c r="H257" s="548">
        <v>0</v>
      </c>
      <c r="I257" s="519">
        <v>1058.8</v>
      </c>
    </row>
    <row r="258" spans="1:9" ht="20.100000000000001" customHeight="1">
      <c r="A258" s="515">
        <v>11</v>
      </c>
      <c r="B258" s="533" t="s">
        <v>223</v>
      </c>
      <c r="C258" s="541">
        <v>19</v>
      </c>
      <c r="D258" s="544">
        <v>3096.5</v>
      </c>
      <c r="E258" s="544">
        <v>2480.6</v>
      </c>
      <c r="F258" s="539"/>
      <c r="G258" s="544">
        <v>2480.6</v>
      </c>
      <c r="H258" s="548">
        <v>0</v>
      </c>
      <c r="I258" s="519">
        <v>2319.3000000000002</v>
      </c>
    </row>
    <row r="259" spans="1:9" ht="20.100000000000001" customHeight="1">
      <c r="A259" s="515">
        <v>12</v>
      </c>
      <c r="B259" s="533" t="s">
        <v>224</v>
      </c>
      <c r="C259" s="541">
        <v>8</v>
      </c>
      <c r="D259" s="544">
        <v>1677.7</v>
      </c>
      <c r="E259" s="544">
        <v>1368.9</v>
      </c>
      <c r="F259" s="539"/>
      <c r="G259" s="544">
        <v>1368.9</v>
      </c>
      <c r="H259" s="544">
        <v>35</v>
      </c>
      <c r="I259" s="519">
        <v>1334</v>
      </c>
    </row>
    <row r="260" spans="1:9" ht="20.100000000000001" customHeight="1">
      <c r="A260" s="515">
        <v>13</v>
      </c>
      <c r="B260" s="533" t="s">
        <v>225</v>
      </c>
      <c r="C260" s="541">
        <v>15</v>
      </c>
      <c r="D260" s="544">
        <v>3050</v>
      </c>
      <c r="E260" s="544">
        <v>2423</v>
      </c>
      <c r="F260" s="539"/>
      <c r="G260" s="544">
        <v>2423</v>
      </c>
      <c r="H260" s="548">
        <v>0</v>
      </c>
      <c r="I260" s="519">
        <v>2247.6</v>
      </c>
    </row>
    <row r="261" spans="1:9" ht="20.100000000000001" customHeight="1">
      <c r="A261" s="551"/>
      <c r="B261" s="550" t="s">
        <v>53</v>
      </c>
      <c r="C261" s="538">
        <v>11</v>
      </c>
      <c r="D261" s="539">
        <f t="shared" ref="D261:I261" si="19">SUM(D263:D268)</f>
        <v>1289.1000000000001</v>
      </c>
      <c r="E261" s="539">
        <f t="shared" si="19"/>
        <v>1501.9</v>
      </c>
      <c r="F261" s="539"/>
      <c r="G261" s="539">
        <f t="shared" si="19"/>
        <v>1501.9</v>
      </c>
      <c r="H261" s="539"/>
      <c r="I261" s="528">
        <f t="shared" si="19"/>
        <v>915.10000000000014</v>
      </c>
    </row>
    <row r="262" spans="1:9" ht="20.100000000000001" customHeight="1">
      <c r="A262" s="552"/>
      <c r="B262" s="547" t="s">
        <v>18</v>
      </c>
      <c r="C262" s="538"/>
      <c r="D262" s="539"/>
      <c r="E262" s="539"/>
      <c r="F262" s="539"/>
      <c r="G262" s="539"/>
      <c r="H262" s="548"/>
      <c r="I262" s="549"/>
    </row>
    <row r="263" spans="1:9" ht="20.100000000000001" customHeight="1">
      <c r="A263" s="515">
        <v>1</v>
      </c>
      <c r="B263" s="533" t="s">
        <v>226</v>
      </c>
      <c r="C263" s="541">
        <v>2</v>
      </c>
      <c r="D263" s="544">
        <v>264.60000000000002</v>
      </c>
      <c r="E263" s="544">
        <v>240.8</v>
      </c>
      <c r="F263" s="539"/>
      <c r="G263" s="544">
        <v>240.8</v>
      </c>
      <c r="H263" s="548"/>
      <c r="I263" s="519">
        <v>226.9</v>
      </c>
    </row>
    <row r="264" spans="1:9" ht="20.100000000000001" customHeight="1">
      <c r="A264" s="515">
        <v>2</v>
      </c>
      <c r="B264" s="533" t="s">
        <v>227</v>
      </c>
      <c r="C264" s="541">
        <v>5</v>
      </c>
      <c r="D264" s="544">
        <v>503.4</v>
      </c>
      <c r="E264" s="544">
        <v>419.4</v>
      </c>
      <c r="F264" s="539"/>
      <c r="G264" s="544">
        <v>419.4</v>
      </c>
      <c r="H264" s="548"/>
      <c r="I264" s="519">
        <v>361.8</v>
      </c>
    </row>
    <row r="265" spans="1:9" ht="20.100000000000001" customHeight="1">
      <c r="A265" s="515">
        <v>3</v>
      </c>
      <c r="B265" s="533" t="s">
        <v>228</v>
      </c>
      <c r="C265" s="541">
        <v>3</v>
      </c>
      <c r="D265" s="544">
        <v>198.4</v>
      </c>
      <c r="E265" s="544">
        <v>165.2</v>
      </c>
      <c r="F265" s="539"/>
      <c r="G265" s="544">
        <v>165.2</v>
      </c>
      <c r="H265" s="548"/>
      <c r="I265" s="519">
        <v>129.19999999999999</v>
      </c>
    </row>
    <row r="266" spans="1:9" ht="20.100000000000001" customHeight="1">
      <c r="A266" s="515">
        <v>4</v>
      </c>
      <c r="B266" s="533" t="s">
        <v>229</v>
      </c>
      <c r="C266" s="538"/>
      <c r="D266" s="544">
        <v>0</v>
      </c>
      <c r="E266" s="544">
        <v>241.5</v>
      </c>
      <c r="F266" s="539"/>
      <c r="G266" s="544">
        <v>241.5</v>
      </c>
      <c r="H266" s="544"/>
      <c r="I266" s="519">
        <v>0</v>
      </c>
    </row>
    <row r="267" spans="1:9" ht="20.100000000000001" customHeight="1">
      <c r="A267" s="515">
        <v>5</v>
      </c>
      <c r="B267" s="533" t="s">
        <v>230</v>
      </c>
      <c r="C267" s="541">
        <v>2</v>
      </c>
      <c r="D267" s="544">
        <v>163.80000000000001</v>
      </c>
      <c r="E267" s="544">
        <v>273.3</v>
      </c>
      <c r="F267" s="539"/>
      <c r="G267" s="544">
        <v>273.3</v>
      </c>
      <c r="H267" s="544"/>
      <c r="I267" s="519">
        <v>86.6</v>
      </c>
    </row>
    <row r="268" spans="1:9" ht="20.100000000000001" customHeight="1" thickBot="1">
      <c r="A268" s="553">
        <v>6</v>
      </c>
      <c r="B268" s="554" t="s">
        <v>231</v>
      </c>
      <c r="C268" s="555">
        <v>3</v>
      </c>
      <c r="D268" s="556">
        <v>158.9</v>
      </c>
      <c r="E268" s="556">
        <v>161.69999999999999</v>
      </c>
      <c r="F268" s="557"/>
      <c r="G268" s="556">
        <v>161.69999999999999</v>
      </c>
      <c r="H268" s="556"/>
      <c r="I268" s="558">
        <v>110.6</v>
      </c>
    </row>
    <row r="269" spans="1:9" ht="30" customHeight="1" thickBot="1">
      <c r="A269" s="68"/>
      <c r="B269" s="69" t="s">
        <v>232</v>
      </c>
      <c r="C269" s="247">
        <f t="shared" ref="C269" si="20">SUM(C272+C279+C298)</f>
        <v>102</v>
      </c>
      <c r="D269" s="248">
        <f>SUM(D272+D279+D298)</f>
        <v>44827</v>
      </c>
      <c r="E269" s="248">
        <f>SUM(E272+E279+E298)</f>
        <v>37355.799999999996</v>
      </c>
      <c r="F269" s="248">
        <v>37355.800000000003</v>
      </c>
      <c r="G269" s="248">
        <f>SUM(G272+G279+G298)</f>
        <v>37355.799999999996</v>
      </c>
      <c r="H269" s="248">
        <f>SUM(H272+H279+H298)</f>
        <v>344.5</v>
      </c>
      <c r="I269" s="249">
        <f>SUM(I272+I279+I298)</f>
        <v>33975.599999999999</v>
      </c>
    </row>
    <row r="270" spans="1:9" ht="20.100000000000001" customHeight="1">
      <c r="A270" s="82"/>
      <c r="B270" s="83" t="s">
        <v>18</v>
      </c>
      <c r="C270" s="230"/>
      <c r="D270" s="231"/>
      <c r="E270" s="241"/>
      <c r="F270" s="241"/>
      <c r="G270" s="241"/>
      <c r="H270" s="241"/>
      <c r="I270" s="243"/>
    </row>
    <row r="271" spans="1:9" ht="20.100000000000001" customHeight="1">
      <c r="A271" s="559">
        <v>1</v>
      </c>
      <c r="B271" s="560" t="s">
        <v>19</v>
      </c>
      <c r="C271" s="543"/>
      <c r="D271" s="531"/>
      <c r="E271" s="544"/>
      <c r="F271" s="539">
        <v>37355.800000000003</v>
      </c>
      <c r="G271" s="536"/>
      <c r="H271" s="536"/>
      <c r="I271" s="561"/>
    </row>
    <row r="272" spans="1:9" ht="38.1" customHeight="1">
      <c r="A272" s="562"/>
      <c r="B272" s="563" t="s">
        <v>20</v>
      </c>
      <c r="C272" s="564">
        <f t="shared" ref="C272" si="21">SUM(C274:C278)</f>
        <v>28</v>
      </c>
      <c r="D272" s="539">
        <f>SUM(D274:D278)</f>
        <v>27992.100000000002</v>
      </c>
      <c r="E272" s="539">
        <f>SUM(E274:E278)</f>
        <v>23299.399999999998</v>
      </c>
      <c r="F272" s="536"/>
      <c r="G272" s="539">
        <f>SUM(G274:G278)</f>
        <v>23299.399999999998</v>
      </c>
      <c r="H272" s="539">
        <f>SUM(H274:H278)</f>
        <v>0</v>
      </c>
      <c r="I272" s="528">
        <f>SUM(I274:I278)</f>
        <v>21868.2</v>
      </c>
    </row>
    <row r="273" spans="1:9" ht="20.100000000000001" customHeight="1">
      <c r="A273" s="565"/>
      <c r="B273" s="566" t="s">
        <v>18</v>
      </c>
      <c r="C273" s="538"/>
      <c r="D273" s="537"/>
      <c r="E273" s="537"/>
      <c r="F273" s="537"/>
      <c r="G273" s="537"/>
      <c r="H273" s="567"/>
      <c r="I273" s="568"/>
    </row>
    <row r="274" spans="1:9" ht="20.100000000000001" customHeight="1">
      <c r="A274" s="559">
        <v>1</v>
      </c>
      <c r="B274" s="569" t="s">
        <v>233</v>
      </c>
      <c r="C274" s="541">
        <v>9</v>
      </c>
      <c r="D274" s="544">
        <v>17974.900000000001</v>
      </c>
      <c r="E274" s="231">
        <v>14933.2</v>
      </c>
      <c r="F274" s="537"/>
      <c r="G274" s="231">
        <v>14933.2</v>
      </c>
      <c r="H274" s="567"/>
      <c r="I274" s="526">
        <v>13734.7</v>
      </c>
    </row>
    <row r="275" spans="1:9" ht="20.100000000000001" customHeight="1">
      <c r="A275" s="559">
        <v>2</v>
      </c>
      <c r="B275" s="569" t="s">
        <v>234</v>
      </c>
      <c r="C275" s="541">
        <v>5</v>
      </c>
      <c r="D275" s="544">
        <v>2038.1</v>
      </c>
      <c r="E275" s="231">
        <v>1686.5</v>
      </c>
      <c r="F275" s="537"/>
      <c r="G275" s="231">
        <v>1686.5</v>
      </c>
      <c r="H275" s="567"/>
      <c r="I275" s="526">
        <v>1657.4</v>
      </c>
    </row>
    <row r="276" spans="1:9" ht="20.100000000000001" customHeight="1">
      <c r="A276" s="515">
        <v>3</v>
      </c>
      <c r="B276" s="533" t="s">
        <v>235</v>
      </c>
      <c r="C276" s="541">
        <v>6</v>
      </c>
      <c r="D276" s="544">
        <v>5612.9</v>
      </c>
      <c r="E276" s="231">
        <v>4677.3999999999996</v>
      </c>
      <c r="F276" s="537"/>
      <c r="G276" s="231">
        <v>4677.3999999999996</v>
      </c>
      <c r="H276" s="567"/>
      <c r="I276" s="526">
        <v>4525.1000000000004</v>
      </c>
    </row>
    <row r="277" spans="1:9" ht="20.100000000000001" customHeight="1">
      <c r="A277" s="515">
        <v>4</v>
      </c>
      <c r="B277" s="533" t="s">
        <v>236</v>
      </c>
      <c r="C277" s="541">
        <v>1</v>
      </c>
      <c r="D277" s="544">
        <v>919.2</v>
      </c>
      <c r="E277" s="231">
        <v>766</v>
      </c>
      <c r="F277" s="537"/>
      <c r="G277" s="231">
        <v>766</v>
      </c>
      <c r="H277" s="567"/>
      <c r="I277" s="526">
        <v>727.2</v>
      </c>
    </row>
    <row r="278" spans="1:9" ht="20.100000000000001" customHeight="1">
      <c r="A278" s="515">
        <v>5</v>
      </c>
      <c r="B278" s="533" t="s">
        <v>237</v>
      </c>
      <c r="C278" s="541">
        <v>7</v>
      </c>
      <c r="D278" s="544">
        <v>1447</v>
      </c>
      <c r="E278" s="231">
        <v>1236.3</v>
      </c>
      <c r="F278" s="537"/>
      <c r="G278" s="231">
        <v>1236.3</v>
      </c>
      <c r="H278" s="567"/>
      <c r="I278" s="526">
        <v>1223.8</v>
      </c>
    </row>
    <row r="279" spans="1:9" ht="20.100000000000001" customHeight="1">
      <c r="A279" s="515"/>
      <c r="B279" s="550" t="s">
        <v>25</v>
      </c>
      <c r="C279" s="564">
        <f t="shared" ref="C279" si="22">SUM(C281:C297)</f>
        <v>52</v>
      </c>
      <c r="D279" s="539">
        <f>SUM(D281:D297)</f>
        <v>12832.7</v>
      </c>
      <c r="E279" s="539">
        <f>SUM(E281:E297)</f>
        <v>10933</v>
      </c>
      <c r="F279" s="537"/>
      <c r="G279" s="539">
        <f>SUM(G281:G297)</f>
        <v>10959.3</v>
      </c>
      <c r="H279" s="539">
        <f>SUM(H281:H297)</f>
        <v>159.1</v>
      </c>
      <c r="I279" s="528">
        <f>SUM(I281:I297)</f>
        <v>9607.7000000000007</v>
      </c>
    </row>
    <row r="280" spans="1:9" ht="20.100000000000001" customHeight="1">
      <c r="A280" s="570"/>
      <c r="B280" s="566" t="s">
        <v>18</v>
      </c>
      <c r="C280" s="538"/>
      <c r="D280" s="539"/>
      <c r="E280" s="537"/>
      <c r="F280" s="537"/>
      <c r="G280" s="537"/>
      <c r="H280" s="567"/>
      <c r="I280" s="571"/>
    </row>
    <row r="281" spans="1:9" ht="20.100000000000001" customHeight="1">
      <c r="A281" s="559">
        <v>1</v>
      </c>
      <c r="B281" s="87" t="s">
        <v>238</v>
      </c>
      <c r="C281" s="541">
        <v>9</v>
      </c>
      <c r="D281" s="544">
        <v>947.2</v>
      </c>
      <c r="E281" s="231">
        <v>789.3</v>
      </c>
      <c r="F281" s="537"/>
      <c r="G281" s="231">
        <v>630.20000000000005</v>
      </c>
      <c r="H281" s="231">
        <v>159.1</v>
      </c>
      <c r="I281" s="526">
        <v>683</v>
      </c>
    </row>
    <row r="282" spans="1:9" ht="20.100000000000001" customHeight="1">
      <c r="A282" s="559">
        <v>2</v>
      </c>
      <c r="B282" s="87" t="s">
        <v>239</v>
      </c>
      <c r="C282" s="541">
        <v>5</v>
      </c>
      <c r="D282" s="544">
        <v>1599.4</v>
      </c>
      <c r="E282" s="231">
        <v>1332.8</v>
      </c>
      <c r="F282" s="537"/>
      <c r="G282" s="231">
        <v>1332.8</v>
      </c>
      <c r="H282" s="567"/>
      <c r="I282" s="526">
        <v>1300.5</v>
      </c>
    </row>
    <row r="283" spans="1:9" ht="20.100000000000001" customHeight="1">
      <c r="A283" s="559">
        <v>3</v>
      </c>
      <c r="B283" s="87" t="s">
        <v>240</v>
      </c>
      <c r="C283" s="541">
        <v>1</v>
      </c>
      <c r="D283" s="544">
        <v>222</v>
      </c>
      <c r="E283" s="231">
        <v>221.9</v>
      </c>
      <c r="F283" s="537"/>
      <c r="G283" s="231">
        <v>221.9</v>
      </c>
      <c r="H283" s="567"/>
      <c r="I283" s="526">
        <v>201.9</v>
      </c>
    </row>
    <row r="284" spans="1:9" ht="20.100000000000001" customHeight="1">
      <c r="A284" s="559">
        <v>4</v>
      </c>
      <c r="B284" s="87" t="s">
        <v>241</v>
      </c>
      <c r="C284" s="541">
        <v>4</v>
      </c>
      <c r="D284" s="544">
        <v>998.1</v>
      </c>
      <c r="E284" s="231">
        <v>831.8</v>
      </c>
      <c r="F284" s="537"/>
      <c r="G284" s="231">
        <v>831.8</v>
      </c>
      <c r="H284" s="567"/>
      <c r="I284" s="526">
        <v>795.6</v>
      </c>
    </row>
    <row r="285" spans="1:9" ht="20.100000000000001" customHeight="1">
      <c r="A285" s="559">
        <v>5</v>
      </c>
      <c r="B285" s="87" t="s">
        <v>242</v>
      </c>
      <c r="C285" s="541">
        <v>2</v>
      </c>
      <c r="D285" s="544">
        <v>270.3</v>
      </c>
      <c r="E285" s="231">
        <v>270.3</v>
      </c>
      <c r="F285" s="537"/>
      <c r="G285" s="231">
        <v>455.7</v>
      </c>
      <c r="H285" s="567"/>
      <c r="I285" s="526">
        <v>270.3</v>
      </c>
    </row>
    <row r="286" spans="1:9" ht="20.100000000000001" customHeight="1">
      <c r="A286" s="559">
        <v>6</v>
      </c>
      <c r="B286" s="87" t="s">
        <v>243</v>
      </c>
      <c r="C286" s="541">
        <v>4</v>
      </c>
      <c r="D286" s="544">
        <v>1417.6</v>
      </c>
      <c r="E286" s="231">
        <v>1244.5</v>
      </c>
      <c r="F286" s="537"/>
      <c r="G286" s="231">
        <v>1244.5</v>
      </c>
      <c r="H286" s="567"/>
      <c r="I286" s="526">
        <v>815.6</v>
      </c>
    </row>
    <row r="287" spans="1:9" ht="20.100000000000001" customHeight="1">
      <c r="A287" s="559">
        <v>7</v>
      </c>
      <c r="B287" s="87" t="s">
        <v>244</v>
      </c>
      <c r="C287" s="541">
        <v>2</v>
      </c>
      <c r="D287" s="544">
        <v>1113.7</v>
      </c>
      <c r="E287" s="231">
        <v>994.8</v>
      </c>
      <c r="F287" s="537"/>
      <c r="G287" s="231">
        <v>994.8</v>
      </c>
      <c r="H287" s="567"/>
      <c r="I287" s="526">
        <v>633.1</v>
      </c>
    </row>
    <row r="288" spans="1:9" ht="20.100000000000001" customHeight="1">
      <c r="A288" s="559">
        <v>8</v>
      </c>
      <c r="B288" s="87" t="s">
        <v>245</v>
      </c>
      <c r="C288" s="541">
        <v>1</v>
      </c>
      <c r="D288" s="544">
        <v>329.6</v>
      </c>
      <c r="E288" s="231">
        <v>274.60000000000002</v>
      </c>
      <c r="F288" s="537"/>
      <c r="G288" s="231">
        <v>274.60000000000002</v>
      </c>
      <c r="H288" s="567"/>
      <c r="I288" s="526">
        <v>272.39999999999998</v>
      </c>
    </row>
    <row r="289" spans="1:9" ht="20.100000000000001" customHeight="1">
      <c r="A289" s="559">
        <v>9</v>
      </c>
      <c r="B289" s="87" t="s">
        <v>246</v>
      </c>
      <c r="C289" s="541">
        <v>5</v>
      </c>
      <c r="D289" s="544">
        <v>1217.7</v>
      </c>
      <c r="E289" s="231">
        <v>1038.5999999999999</v>
      </c>
      <c r="F289" s="537"/>
      <c r="G289" s="231">
        <v>1038.5999999999999</v>
      </c>
      <c r="H289" s="567"/>
      <c r="I289" s="526">
        <v>1024.7</v>
      </c>
    </row>
    <row r="290" spans="1:9" ht="20.100000000000001" customHeight="1">
      <c r="A290" s="559">
        <v>10</v>
      </c>
      <c r="B290" s="87" t="s">
        <v>247</v>
      </c>
      <c r="C290" s="541">
        <v>4</v>
      </c>
      <c r="D290" s="544">
        <v>537</v>
      </c>
      <c r="E290" s="231">
        <v>447.5</v>
      </c>
      <c r="F290" s="537"/>
      <c r="G290" s="231">
        <v>447.5</v>
      </c>
      <c r="H290" s="567"/>
      <c r="I290" s="526">
        <v>444.8</v>
      </c>
    </row>
    <row r="291" spans="1:9" ht="20.100000000000001" customHeight="1">
      <c r="A291" s="559">
        <v>11</v>
      </c>
      <c r="B291" s="87" t="s">
        <v>248</v>
      </c>
      <c r="C291" s="541">
        <v>3</v>
      </c>
      <c r="D291" s="544">
        <v>469</v>
      </c>
      <c r="E291" s="231">
        <v>390.8</v>
      </c>
      <c r="F291" s="537"/>
      <c r="G291" s="231">
        <v>390.8</v>
      </c>
      <c r="H291" s="567"/>
      <c r="I291" s="526">
        <v>361.3</v>
      </c>
    </row>
    <row r="292" spans="1:9" ht="20.100000000000001" customHeight="1">
      <c r="A292" s="559">
        <v>12</v>
      </c>
      <c r="B292" s="87" t="s">
        <v>249</v>
      </c>
      <c r="C292" s="541">
        <v>2</v>
      </c>
      <c r="D292" s="544">
        <v>642.4</v>
      </c>
      <c r="E292" s="231">
        <v>535.4</v>
      </c>
      <c r="F292" s="537"/>
      <c r="G292" s="231">
        <v>535.4</v>
      </c>
      <c r="H292" s="567"/>
      <c r="I292" s="526">
        <v>502.3</v>
      </c>
    </row>
    <row r="293" spans="1:9" ht="20.100000000000001" customHeight="1">
      <c r="A293" s="559">
        <v>13</v>
      </c>
      <c r="B293" s="87" t="s">
        <v>250</v>
      </c>
      <c r="C293" s="541">
        <v>3</v>
      </c>
      <c r="D293" s="544">
        <v>577.9</v>
      </c>
      <c r="E293" s="231">
        <v>481.5</v>
      </c>
      <c r="F293" s="537"/>
      <c r="G293" s="231">
        <v>481.5</v>
      </c>
      <c r="H293" s="567"/>
      <c r="I293" s="526">
        <v>332.5</v>
      </c>
    </row>
    <row r="294" spans="1:9" ht="20.100000000000001" customHeight="1">
      <c r="A294" s="559">
        <v>14</v>
      </c>
      <c r="B294" s="87" t="s">
        <v>251</v>
      </c>
      <c r="C294" s="541">
        <v>2</v>
      </c>
      <c r="D294" s="544">
        <v>830.2</v>
      </c>
      <c r="E294" s="231">
        <v>691.8</v>
      </c>
      <c r="F294" s="537"/>
      <c r="G294" s="231">
        <v>691.8</v>
      </c>
      <c r="H294" s="567"/>
      <c r="I294" s="526">
        <v>658.1</v>
      </c>
    </row>
    <row r="295" spans="1:9" ht="20.100000000000001" customHeight="1">
      <c r="A295" s="559">
        <v>15</v>
      </c>
      <c r="B295" s="87" t="s">
        <v>252</v>
      </c>
      <c r="C295" s="541">
        <v>2</v>
      </c>
      <c r="D295" s="544">
        <v>165.9</v>
      </c>
      <c r="E295" s="231">
        <v>141.80000000000001</v>
      </c>
      <c r="F295" s="537"/>
      <c r="G295" s="231">
        <v>141.80000000000001</v>
      </c>
      <c r="H295" s="567"/>
      <c r="I295" s="526">
        <v>135.6</v>
      </c>
    </row>
    <row r="296" spans="1:9" ht="20.100000000000001" customHeight="1">
      <c r="A296" s="559">
        <v>16</v>
      </c>
      <c r="B296" s="87" t="s">
        <v>253</v>
      </c>
      <c r="C296" s="541">
        <v>1</v>
      </c>
      <c r="D296" s="544">
        <v>444.6</v>
      </c>
      <c r="E296" s="231">
        <v>370.5</v>
      </c>
      <c r="F296" s="537"/>
      <c r="G296" s="231">
        <v>370.5</v>
      </c>
      <c r="H296" s="567"/>
      <c r="I296" s="526">
        <v>348</v>
      </c>
    </row>
    <row r="297" spans="1:9" ht="20.100000000000001" customHeight="1">
      <c r="A297" s="559">
        <v>17</v>
      </c>
      <c r="B297" s="87" t="s">
        <v>254</v>
      </c>
      <c r="C297" s="541">
        <v>2</v>
      </c>
      <c r="D297" s="544">
        <v>1050.0999999999999</v>
      </c>
      <c r="E297" s="231">
        <v>875.1</v>
      </c>
      <c r="F297" s="537"/>
      <c r="G297" s="231">
        <v>875.1</v>
      </c>
      <c r="H297" s="567"/>
      <c r="I297" s="526">
        <v>828</v>
      </c>
    </row>
    <row r="298" spans="1:9" ht="20.100000000000001" customHeight="1">
      <c r="A298" s="572"/>
      <c r="B298" s="550" t="s">
        <v>53</v>
      </c>
      <c r="C298" s="564">
        <f t="shared" ref="C298" si="23">SUM(C300:C316)</f>
        <v>22</v>
      </c>
      <c r="D298" s="539">
        <f>SUM(D300:D316)</f>
        <v>4002.2000000000003</v>
      </c>
      <c r="E298" s="539">
        <f>SUM(E300:E316)</f>
        <v>3123.4000000000005</v>
      </c>
      <c r="F298" s="537"/>
      <c r="G298" s="539">
        <f>SUM(G300:G316)</f>
        <v>3097.1000000000004</v>
      </c>
      <c r="H298" s="539">
        <f>SUM(H300:H316)</f>
        <v>185.4</v>
      </c>
      <c r="I298" s="528">
        <f>SUM(I300:I316)</f>
        <v>2499.7000000000003</v>
      </c>
    </row>
    <row r="299" spans="1:9" ht="20.100000000000001" customHeight="1">
      <c r="A299" s="570"/>
      <c r="B299" s="566" t="s">
        <v>18</v>
      </c>
      <c r="C299" s="538"/>
      <c r="D299" s="539"/>
      <c r="E299" s="537"/>
      <c r="F299" s="537"/>
      <c r="G299" s="537"/>
      <c r="H299" s="567"/>
      <c r="I299" s="571"/>
    </row>
    <row r="300" spans="1:9" ht="20.100000000000001" customHeight="1">
      <c r="A300" s="559">
        <v>1</v>
      </c>
      <c r="B300" s="87" t="s">
        <v>255</v>
      </c>
      <c r="C300" s="541"/>
      <c r="D300" s="544"/>
      <c r="E300" s="231"/>
      <c r="F300" s="537"/>
      <c r="G300" s="231">
        <v>159.1</v>
      </c>
      <c r="H300" s="567"/>
      <c r="I300" s="523"/>
    </row>
    <row r="301" spans="1:9" ht="20.100000000000001" customHeight="1">
      <c r="A301" s="559">
        <v>2</v>
      </c>
      <c r="B301" s="87" t="s">
        <v>256</v>
      </c>
      <c r="C301" s="541">
        <v>1</v>
      </c>
      <c r="D301" s="544">
        <v>522.79999999999995</v>
      </c>
      <c r="E301" s="231">
        <v>428.9</v>
      </c>
      <c r="F301" s="537"/>
      <c r="G301" s="231">
        <v>428.9</v>
      </c>
      <c r="H301" s="567"/>
      <c r="I301" s="526">
        <v>421.8</v>
      </c>
    </row>
    <row r="302" spans="1:9" ht="20.100000000000001" customHeight="1">
      <c r="A302" s="559">
        <v>3</v>
      </c>
      <c r="B302" s="87" t="s">
        <v>257</v>
      </c>
      <c r="C302" s="541">
        <v>2</v>
      </c>
      <c r="D302" s="544">
        <v>165.1</v>
      </c>
      <c r="E302" s="231">
        <v>137.6</v>
      </c>
      <c r="F302" s="537"/>
      <c r="G302" s="231">
        <v>137.6</v>
      </c>
      <c r="H302" s="567"/>
      <c r="I302" s="526">
        <v>131.5</v>
      </c>
    </row>
    <row r="303" spans="1:9" ht="20.100000000000001" customHeight="1">
      <c r="A303" s="559">
        <v>4</v>
      </c>
      <c r="B303" s="87" t="s">
        <v>258</v>
      </c>
      <c r="C303" s="541">
        <v>3</v>
      </c>
      <c r="D303" s="544">
        <v>234</v>
      </c>
      <c r="E303" s="231">
        <v>187.9</v>
      </c>
      <c r="F303" s="537"/>
      <c r="G303" s="231">
        <v>187.9</v>
      </c>
      <c r="H303" s="567"/>
      <c r="I303" s="526">
        <v>176.3</v>
      </c>
    </row>
    <row r="304" spans="1:9" ht="20.100000000000001" customHeight="1">
      <c r="A304" s="559">
        <v>5</v>
      </c>
      <c r="B304" s="87" t="s">
        <v>259</v>
      </c>
      <c r="C304" s="541">
        <v>1</v>
      </c>
      <c r="D304" s="544">
        <v>82.6</v>
      </c>
      <c r="E304" s="231">
        <v>68.8</v>
      </c>
      <c r="F304" s="537"/>
      <c r="G304" s="231">
        <v>68.8</v>
      </c>
      <c r="H304" s="567"/>
      <c r="I304" s="526">
        <v>61.5</v>
      </c>
    </row>
    <row r="305" spans="1:9" ht="20.100000000000001" customHeight="1">
      <c r="A305" s="559">
        <v>6</v>
      </c>
      <c r="B305" s="87" t="s">
        <v>260</v>
      </c>
      <c r="C305" s="541">
        <v>1</v>
      </c>
      <c r="D305" s="544">
        <v>73.5</v>
      </c>
      <c r="E305" s="231">
        <v>61.3</v>
      </c>
      <c r="F305" s="537"/>
      <c r="G305" s="231">
        <v>61.3</v>
      </c>
      <c r="H305" s="567"/>
      <c r="I305" s="526">
        <v>46</v>
      </c>
    </row>
    <row r="306" spans="1:9" ht="20.100000000000001" customHeight="1">
      <c r="A306" s="559">
        <v>7</v>
      </c>
      <c r="B306" s="87" t="s">
        <v>261</v>
      </c>
      <c r="C306" s="541">
        <v>3</v>
      </c>
      <c r="D306" s="544">
        <v>378.9</v>
      </c>
      <c r="E306" s="231">
        <v>315.7</v>
      </c>
      <c r="F306" s="537"/>
      <c r="G306" s="231">
        <v>315.7</v>
      </c>
      <c r="H306" s="567"/>
      <c r="I306" s="526">
        <v>315.2</v>
      </c>
    </row>
    <row r="307" spans="1:9" ht="20.100000000000001" customHeight="1">
      <c r="A307" s="559">
        <v>8</v>
      </c>
      <c r="B307" s="573" t="s">
        <v>262</v>
      </c>
      <c r="C307" s="541">
        <v>1</v>
      </c>
      <c r="D307" s="544">
        <v>349.2</v>
      </c>
      <c r="E307" s="231">
        <v>279.39999999999998</v>
      </c>
      <c r="F307" s="537"/>
      <c r="G307" s="231">
        <v>279.39999999999998</v>
      </c>
      <c r="H307" s="567"/>
      <c r="I307" s="526">
        <v>135</v>
      </c>
    </row>
    <row r="308" spans="1:9" ht="20.100000000000001" customHeight="1">
      <c r="A308" s="559">
        <v>9</v>
      </c>
      <c r="B308" s="87" t="s">
        <v>263</v>
      </c>
      <c r="C308" s="541">
        <v>4</v>
      </c>
      <c r="D308" s="544">
        <v>705.5</v>
      </c>
      <c r="E308" s="231">
        <v>595</v>
      </c>
      <c r="F308" s="537"/>
      <c r="G308" s="231">
        <v>595</v>
      </c>
      <c r="H308" s="567"/>
      <c r="I308" s="526">
        <v>554</v>
      </c>
    </row>
    <row r="309" spans="1:9" ht="20.100000000000001" customHeight="1">
      <c r="A309" s="559">
        <v>10</v>
      </c>
      <c r="B309" s="87" t="s">
        <v>264</v>
      </c>
      <c r="C309" s="541"/>
      <c r="D309" s="544">
        <v>150.69999999999999</v>
      </c>
      <c r="E309" s="231">
        <v>125.5</v>
      </c>
      <c r="F309" s="537"/>
      <c r="G309" s="231">
        <v>125.5</v>
      </c>
      <c r="H309" s="567"/>
      <c r="I309" s="526">
        <v>125.4</v>
      </c>
    </row>
    <row r="310" spans="1:9" ht="20.100000000000001" customHeight="1">
      <c r="A310" s="559">
        <v>11</v>
      </c>
      <c r="B310" s="87" t="s">
        <v>265</v>
      </c>
      <c r="C310" s="541">
        <v>1</v>
      </c>
      <c r="D310" s="544">
        <v>218.3</v>
      </c>
      <c r="E310" s="231">
        <v>181.9</v>
      </c>
      <c r="F310" s="537"/>
      <c r="G310" s="231">
        <v>181.9</v>
      </c>
      <c r="H310" s="567"/>
      <c r="I310" s="526">
        <v>180.2</v>
      </c>
    </row>
    <row r="311" spans="1:9" ht="20.100000000000001" customHeight="1">
      <c r="A311" s="559">
        <v>12</v>
      </c>
      <c r="B311" s="88" t="s">
        <v>266</v>
      </c>
      <c r="C311" s="238"/>
      <c r="D311" s="245">
        <v>276.5</v>
      </c>
      <c r="E311" s="250">
        <v>185.4</v>
      </c>
      <c r="F311" s="252"/>
      <c r="G311" s="252"/>
      <c r="H311" s="231">
        <v>185.4</v>
      </c>
      <c r="I311" s="574">
        <v>136.5</v>
      </c>
    </row>
    <row r="312" spans="1:9" ht="20.100000000000001" customHeight="1">
      <c r="A312" s="84">
        <v>13</v>
      </c>
      <c r="B312" s="89" t="s">
        <v>267</v>
      </c>
      <c r="C312" s="238">
        <v>1</v>
      </c>
      <c r="D312" s="245">
        <v>132.69999999999999</v>
      </c>
      <c r="E312" s="234">
        <v>94.8</v>
      </c>
      <c r="F312" s="252"/>
      <c r="G312" s="234">
        <v>94.8</v>
      </c>
      <c r="H312" s="253"/>
      <c r="I312" s="574">
        <v>49.3</v>
      </c>
    </row>
    <row r="313" spans="1:9" ht="20.100000000000001" customHeight="1">
      <c r="A313" s="84">
        <v>14</v>
      </c>
      <c r="B313" s="89" t="s">
        <v>268</v>
      </c>
      <c r="C313" s="238">
        <v>1</v>
      </c>
      <c r="D313" s="245">
        <v>300</v>
      </c>
      <c r="E313" s="231">
        <v>214.3</v>
      </c>
      <c r="F313" s="252"/>
      <c r="G313" s="231">
        <v>214.3</v>
      </c>
      <c r="H313" s="253"/>
      <c r="I313" s="574">
        <v>132.9</v>
      </c>
    </row>
    <row r="314" spans="1:9" ht="20.100000000000001" customHeight="1">
      <c r="A314" s="84">
        <v>15</v>
      </c>
      <c r="B314" s="89" t="s">
        <v>269</v>
      </c>
      <c r="C314" s="238">
        <v>1</v>
      </c>
      <c r="D314" s="245">
        <v>113</v>
      </c>
      <c r="E314" s="231">
        <v>80.599999999999994</v>
      </c>
      <c r="F314" s="252"/>
      <c r="G314" s="231">
        <v>80.599999999999994</v>
      </c>
      <c r="H314" s="253"/>
      <c r="I314" s="574">
        <v>6.3</v>
      </c>
    </row>
    <row r="315" spans="1:9" ht="20.100000000000001" customHeight="1">
      <c r="A315" s="72">
        <v>16</v>
      </c>
      <c r="B315" s="89" t="s">
        <v>270</v>
      </c>
      <c r="C315" s="238">
        <v>1</v>
      </c>
      <c r="D315" s="245">
        <v>99.4</v>
      </c>
      <c r="E315" s="231">
        <v>66.3</v>
      </c>
      <c r="F315" s="252"/>
      <c r="G315" s="231">
        <v>66.3</v>
      </c>
      <c r="H315" s="253"/>
      <c r="I315" s="574">
        <v>6.1</v>
      </c>
    </row>
    <row r="316" spans="1:9" ht="20.100000000000001" customHeight="1" thickBot="1">
      <c r="A316" s="90">
        <v>17</v>
      </c>
      <c r="B316" s="91" t="s">
        <v>271</v>
      </c>
      <c r="C316" s="254">
        <v>1</v>
      </c>
      <c r="D316" s="255">
        <v>200</v>
      </c>
      <c r="E316" s="256">
        <v>100</v>
      </c>
      <c r="F316" s="257"/>
      <c r="G316" s="256">
        <v>100</v>
      </c>
      <c r="H316" s="258"/>
      <c r="I316" s="259">
        <v>21.7</v>
      </c>
    </row>
    <row r="317" spans="1:9" ht="30" customHeight="1" thickBot="1">
      <c r="A317" s="68"/>
      <c r="B317" s="69" t="s">
        <v>272</v>
      </c>
      <c r="C317" s="260">
        <f>C320+C328+C344</f>
        <v>230</v>
      </c>
      <c r="D317" s="239">
        <f>D320+D328+D344</f>
        <v>35560.699999999997</v>
      </c>
      <c r="E317" s="210">
        <f>E320+E328+E344</f>
        <v>29633.9</v>
      </c>
      <c r="F317" s="210">
        <v>29633.9</v>
      </c>
      <c r="G317" s="210">
        <f>G320+G328</f>
        <v>29633.9</v>
      </c>
      <c r="H317" s="210">
        <f>H344</f>
        <v>457.09999999999997</v>
      </c>
      <c r="I317" s="211">
        <f>I320+I328+I344</f>
        <v>23719.7</v>
      </c>
    </row>
    <row r="318" spans="1:9" ht="20.100000000000001" customHeight="1">
      <c r="A318" s="82"/>
      <c r="B318" s="83" t="s">
        <v>18</v>
      </c>
      <c r="C318" s="261"/>
      <c r="D318" s="231"/>
      <c r="E318" s="262"/>
      <c r="F318" s="262"/>
      <c r="G318" s="262"/>
      <c r="H318" s="262"/>
      <c r="I318" s="263"/>
    </row>
    <row r="319" spans="1:9" ht="20.100000000000001" customHeight="1">
      <c r="A319" s="84">
        <v>1</v>
      </c>
      <c r="B319" s="92" t="s">
        <v>19</v>
      </c>
      <c r="C319" s="264"/>
      <c r="D319" s="234"/>
      <c r="E319" s="235"/>
      <c r="F319" s="265">
        <v>29633.9</v>
      </c>
      <c r="G319" s="235"/>
      <c r="H319" s="235"/>
      <c r="I319" s="574"/>
    </row>
    <row r="320" spans="1:9" ht="38.1" customHeight="1">
      <c r="A320" s="85"/>
      <c r="B320" s="93" t="s">
        <v>20</v>
      </c>
      <c r="C320" s="266">
        <f>SUM(C322:C327)</f>
        <v>63</v>
      </c>
      <c r="D320" s="267">
        <v>12880.7</v>
      </c>
      <c r="E320" s="265">
        <v>11014.9</v>
      </c>
      <c r="F320" s="265"/>
      <c r="G320" s="265">
        <f>SUM(G322:G327)</f>
        <v>11014.9</v>
      </c>
      <c r="H320" s="265"/>
      <c r="I320" s="575">
        <f>SUM(I322:I327)</f>
        <v>9665.1</v>
      </c>
    </row>
    <row r="321" spans="1:9" ht="20.100000000000001" customHeight="1">
      <c r="A321" s="86"/>
      <c r="B321" s="94" t="s">
        <v>18</v>
      </c>
      <c r="C321" s="236"/>
      <c r="D321" s="265"/>
      <c r="E321" s="265"/>
      <c r="F321" s="265"/>
      <c r="G321" s="265"/>
      <c r="H321" s="265"/>
      <c r="I321" s="575"/>
    </row>
    <row r="322" spans="1:9" ht="20.100000000000001" customHeight="1">
      <c r="A322" s="95">
        <v>1</v>
      </c>
      <c r="B322" s="96" t="s">
        <v>273</v>
      </c>
      <c r="C322" s="268">
        <v>22</v>
      </c>
      <c r="D322" s="269">
        <v>6610.7</v>
      </c>
      <c r="E322" s="269">
        <v>5664.9</v>
      </c>
      <c r="F322" s="269"/>
      <c r="G322" s="269">
        <v>5664.9</v>
      </c>
      <c r="H322" s="269"/>
      <c r="I322" s="576">
        <v>5185.7</v>
      </c>
    </row>
    <row r="323" spans="1:9" ht="20.100000000000001" customHeight="1">
      <c r="A323" s="95">
        <v>2</v>
      </c>
      <c r="B323" s="96" t="s">
        <v>274</v>
      </c>
      <c r="C323" s="268">
        <v>5</v>
      </c>
      <c r="D323" s="269">
        <v>370</v>
      </c>
      <c r="E323" s="269">
        <v>310</v>
      </c>
      <c r="F323" s="269"/>
      <c r="G323" s="269">
        <v>310</v>
      </c>
      <c r="H323" s="269"/>
      <c r="I323" s="576">
        <v>229</v>
      </c>
    </row>
    <row r="324" spans="1:9" ht="20.100000000000001" customHeight="1">
      <c r="A324" s="95">
        <v>3</v>
      </c>
      <c r="B324" s="96" t="s">
        <v>275</v>
      </c>
      <c r="C324" s="268">
        <v>5</v>
      </c>
      <c r="D324" s="269">
        <v>400</v>
      </c>
      <c r="E324" s="269">
        <v>310</v>
      </c>
      <c r="F324" s="269"/>
      <c r="G324" s="269">
        <v>310</v>
      </c>
      <c r="H324" s="269"/>
      <c r="I324" s="576">
        <v>274</v>
      </c>
    </row>
    <row r="325" spans="1:9" ht="20.100000000000001" customHeight="1">
      <c r="A325" s="95">
        <v>4</v>
      </c>
      <c r="B325" s="96" t="s">
        <v>276</v>
      </c>
      <c r="C325" s="268">
        <v>5</v>
      </c>
      <c r="D325" s="269">
        <v>3700</v>
      </c>
      <c r="E325" s="269">
        <v>3230</v>
      </c>
      <c r="F325" s="269"/>
      <c r="G325" s="269">
        <v>3230</v>
      </c>
      <c r="H325" s="269"/>
      <c r="I325" s="576">
        <v>2778.3</v>
      </c>
    </row>
    <row r="326" spans="1:9" ht="20.100000000000001" customHeight="1">
      <c r="A326" s="97">
        <v>5</v>
      </c>
      <c r="B326" s="98" t="s">
        <v>277</v>
      </c>
      <c r="C326" s="268">
        <v>21</v>
      </c>
      <c r="D326" s="269">
        <v>1500</v>
      </c>
      <c r="E326" s="269">
        <v>1260</v>
      </c>
      <c r="F326" s="269"/>
      <c r="G326" s="269">
        <v>1260</v>
      </c>
      <c r="H326" s="269"/>
      <c r="I326" s="576">
        <v>1043.0999999999999</v>
      </c>
    </row>
    <row r="327" spans="1:9" ht="20.100000000000001" customHeight="1">
      <c r="A327" s="97">
        <v>6</v>
      </c>
      <c r="B327" s="98" t="s">
        <v>278</v>
      </c>
      <c r="C327" s="268">
        <v>5</v>
      </c>
      <c r="D327" s="269">
        <v>300</v>
      </c>
      <c r="E327" s="269">
        <v>240</v>
      </c>
      <c r="F327" s="269"/>
      <c r="G327" s="269">
        <v>240</v>
      </c>
      <c r="H327" s="269"/>
      <c r="I327" s="576">
        <v>155</v>
      </c>
    </row>
    <row r="328" spans="1:9" ht="20.100000000000001" customHeight="1">
      <c r="A328" s="72"/>
      <c r="B328" s="99" t="s">
        <v>25</v>
      </c>
      <c r="C328" s="236">
        <f>SUM(C330:C343)</f>
        <v>158</v>
      </c>
      <c r="D328" s="265">
        <v>21498.3</v>
      </c>
      <c r="E328" s="265">
        <v>17860.099999999999</v>
      </c>
      <c r="F328" s="265"/>
      <c r="G328" s="265">
        <f>SUM(G330:G343)</f>
        <v>18619</v>
      </c>
      <c r="H328" s="265"/>
      <c r="I328" s="575">
        <f>SUM(I330:I343)</f>
        <v>13776.6</v>
      </c>
    </row>
    <row r="329" spans="1:9" ht="20.100000000000001" customHeight="1">
      <c r="A329" s="86"/>
      <c r="B329" s="94" t="s">
        <v>18</v>
      </c>
      <c r="C329" s="236"/>
      <c r="D329" s="265"/>
      <c r="E329" s="265"/>
      <c r="F329" s="265"/>
      <c r="G329" s="265"/>
      <c r="H329" s="265"/>
      <c r="I329" s="575"/>
    </row>
    <row r="330" spans="1:9" ht="20.100000000000001" customHeight="1">
      <c r="A330" s="84">
        <v>1</v>
      </c>
      <c r="B330" s="96" t="s">
        <v>279</v>
      </c>
      <c r="C330" s="268">
        <v>2</v>
      </c>
      <c r="D330" s="269">
        <v>2255</v>
      </c>
      <c r="E330" s="269">
        <v>1918</v>
      </c>
      <c r="F330" s="269"/>
      <c r="G330" s="269">
        <v>1918</v>
      </c>
      <c r="H330" s="269"/>
      <c r="I330" s="576">
        <v>1590</v>
      </c>
    </row>
    <row r="331" spans="1:9" ht="20.100000000000001" customHeight="1">
      <c r="A331" s="84">
        <v>2</v>
      </c>
      <c r="B331" s="96" t="s">
        <v>280</v>
      </c>
      <c r="C331" s="268">
        <v>2</v>
      </c>
      <c r="D331" s="269">
        <v>370</v>
      </c>
      <c r="E331" s="269">
        <v>335</v>
      </c>
      <c r="F331" s="269"/>
      <c r="G331" s="269">
        <v>335</v>
      </c>
      <c r="H331" s="269"/>
      <c r="I331" s="576">
        <v>152</v>
      </c>
    </row>
    <row r="332" spans="1:9" ht="20.100000000000001" customHeight="1">
      <c r="A332" s="84">
        <v>3</v>
      </c>
      <c r="B332" s="96" t="s">
        <v>281</v>
      </c>
      <c r="C332" s="268">
        <v>6</v>
      </c>
      <c r="D332" s="269">
        <v>1170</v>
      </c>
      <c r="E332" s="269">
        <v>920</v>
      </c>
      <c r="F332" s="269"/>
      <c r="G332" s="269">
        <v>920</v>
      </c>
      <c r="H332" s="269"/>
      <c r="I332" s="576">
        <v>590</v>
      </c>
    </row>
    <row r="333" spans="1:9" ht="20.100000000000001" customHeight="1">
      <c r="A333" s="84">
        <v>4</v>
      </c>
      <c r="B333" s="96" t="s">
        <v>282</v>
      </c>
      <c r="C333" s="268">
        <v>10</v>
      </c>
      <c r="D333" s="269">
        <v>1390</v>
      </c>
      <c r="E333" s="269">
        <v>1097</v>
      </c>
      <c r="F333" s="269"/>
      <c r="G333" s="269">
        <v>1097</v>
      </c>
      <c r="H333" s="269">
        <v>0</v>
      </c>
      <c r="I333" s="576">
        <v>885</v>
      </c>
    </row>
    <row r="334" spans="1:9" ht="20.100000000000001" customHeight="1">
      <c r="A334" s="84">
        <v>5</v>
      </c>
      <c r="B334" s="96" t="s">
        <v>283</v>
      </c>
      <c r="C334" s="268">
        <v>19</v>
      </c>
      <c r="D334" s="269">
        <v>1800</v>
      </c>
      <c r="E334" s="269">
        <v>1450</v>
      </c>
      <c r="F334" s="269"/>
      <c r="G334" s="269">
        <v>1450</v>
      </c>
      <c r="H334" s="269"/>
      <c r="I334" s="576">
        <v>1450</v>
      </c>
    </row>
    <row r="335" spans="1:9" ht="20.100000000000001" customHeight="1">
      <c r="A335" s="84">
        <v>6</v>
      </c>
      <c r="B335" s="96" t="s">
        <v>284</v>
      </c>
      <c r="C335" s="268">
        <v>6</v>
      </c>
      <c r="D335" s="269">
        <v>1400</v>
      </c>
      <c r="E335" s="269">
        <v>1400</v>
      </c>
      <c r="F335" s="269"/>
      <c r="G335" s="269">
        <v>1584</v>
      </c>
      <c r="H335" s="269"/>
      <c r="I335" s="576">
        <v>1074.9000000000001</v>
      </c>
    </row>
    <row r="336" spans="1:9" ht="20.100000000000001" customHeight="1">
      <c r="A336" s="84">
        <v>7</v>
      </c>
      <c r="B336" s="96" t="s">
        <v>285</v>
      </c>
      <c r="C336" s="268">
        <v>22</v>
      </c>
      <c r="D336" s="269">
        <v>2355</v>
      </c>
      <c r="E336" s="269">
        <v>1899.3</v>
      </c>
      <c r="F336" s="269"/>
      <c r="G336" s="269">
        <v>2140</v>
      </c>
      <c r="H336" s="269"/>
      <c r="I336" s="576">
        <v>1403.5</v>
      </c>
    </row>
    <row r="337" spans="1:9" ht="20.100000000000001" customHeight="1">
      <c r="A337" s="84">
        <v>8</v>
      </c>
      <c r="B337" s="96" t="s">
        <v>286</v>
      </c>
      <c r="C337" s="268">
        <v>18</v>
      </c>
      <c r="D337" s="269">
        <v>2090</v>
      </c>
      <c r="E337" s="269">
        <v>1720</v>
      </c>
      <c r="F337" s="269"/>
      <c r="G337" s="269">
        <v>1720</v>
      </c>
      <c r="H337" s="269"/>
      <c r="I337" s="576">
        <v>914</v>
      </c>
    </row>
    <row r="338" spans="1:9" ht="20.100000000000001" customHeight="1">
      <c r="A338" s="84">
        <v>9</v>
      </c>
      <c r="B338" s="96" t="s">
        <v>287</v>
      </c>
      <c r="C338" s="268">
        <v>12</v>
      </c>
      <c r="D338" s="269">
        <v>2400</v>
      </c>
      <c r="E338" s="269">
        <v>1900</v>
      </c>
      <c r="F338" s="269"/>
      <c r="G338" s="269">
        <v>1900</v>
      </c>
      <c r="H338" s="269"/>
      <c r="I338" s="576">
        <v>1320.1</v>
      </c>
    </row>
    <row r="339" spans="1:9" ht="20.100000000000001" customHeight="1">
      <c r="A339" s="84">
        <v>10</v>
      </c>
      <c r="B339" s="96" t="s">
        <v>288</v>
      </c>
      <c r="C339" s="268">
        <v>2</v>
      </c>
      <c r="D339" s="269">
        <v>850</v>
      </c>
      <c r="E339" s="269">
        <v>800</v>
      </c>
      <c r="F339" s="269"/>
      <c r="G339" s="269">
        <v>800</v>
      </c>
      <c r="H339" s="269"/>
      <c r="I339" s="576">
        <v>549</v>
      </c>
    </row>
    <row r="340" spans="1:9" ht="20.100000000000001" customHeight="1">
      <c r="A340" s="84">
        <v>11</v>
      </c>
      <c r="B340" s="96" t="s">
        <v>289</v>
      </c>
      <c r="C340" s="268">
        <v>16</v>
      </c>
      <c r="D340" s="269">
        <v>1700</v>
      </c>
      <c r="E340" s="269">
        <v>1345</v>
      </c>
      <c r="F340" s="269"/>
      <c r="G340" s="269">
        <v>1345</v>
      </c>
      <c r="H340" s="269"/>
      <c r="I340" s="576">
        <v>1327</v>
      </c>
    </row>
    <row r="341" spans="1:9" ht="20.100000000000001" customHeight="1">
      <c r="A341" s="84">
        <v>12</v>
      </c>
      <c r="B341" s="96" t="s">
        <v>290</v>
      </c>
      <c r="C341" s="268">
        <v>11</v>
      </c>
      <c r="D341" s="269">
        <v>935</v>
      </c>
      <c r="E341" s="269">
        <v>710</v>
      </c>
      <c r="F341" s="269">
        <v>0</v>
      </c>
      <c r="G341" s="269">
        <v>1010</v>
      </c>
      <c r="H341" s="269"/>
      <c r="I341" s="576">
        <v>535</v>
      </c>
    </row>
    <row r="342" spans="1:9" ht="20.100000000000001" customHeight="1">
      <c r="A342" s="84">
        <v>13</v>
      </c>
      <c r="B342" s="96" t="s">
        <v>291</v>
      </c>
      <c r="C342" s="268">
        <v>21</v>
      </c>
      <c r="D342" s="269">
        <v>1943.3</v>
      </c>
      <c r="E342" s="269">
        <v>1630.8</v>
      </c>
      <c r="F342" s="269"/>
      <c r="G342" s="269">
        <v>1665</v>
      </c>
      <c r="H342" s="269"/>
      <c r="I342" s="576">
        <v>1413.1</v>
      </c>
    </row>
    <row r="343" spans="1:9" ht="20.100000000000001" customHeight="1">
      <c r="A343" s="84">
        <v>14</v>
      </c>
      <c r="B343" s="96" t="s">
        <v>292</v>
      </c>
      <c r="C343" s="268">
        <v>11</v>
      </c>
      <c r="D343" s="269">
        <v>840</v>
      </c>
      <c r="E343" s="269">
        <v>735</v>
      </c>
      <c r="F343" s="269"/>
      <c r="G343" s="269">
        <v>735</v>
      </c>
      <c r="H343" s="269"/>
      <c r="I343" s="576">
        <v>573</v>
      </c>
    </row>
    <row r="344" spans="1:9" ht="20.100000000000001" customHeight="1">
      <c r="A344" s="81"/>
      <c r="B344" s="99" t="s">
        <v>53</v>
      </c>
      <c r="C344" s="236">
        <f>SUM(C346:C351)</f>
        <v>9</v>
      </c>
      <c r="D344" s="265">
        <v>1181.7</v>
      </c>
      <c r="E344" s="265">
        <v>758.9</v>
      </c>
      <c r="F344" s="265"/>
      <c r="G344" s="265"/>
      <c r="H344" s="265">
        <f>SUM(H345:H351)</f>
        <v>457.09999999999997</v>
      </c>
      <c r="I344" s="575">
        <f>SUM(I346:I351)</f>
        <v>278</v>
      </c>
    </row>
    <row r="345" spans="1:9" ht="20.100000000000001" customHeight="1">
      <c r="A345" s="86"/>
      <c r="B345" s="94" t="s">
        <v>18</v>
      </c>
      <c r="C345" s="238"/>
      <c r="D345" s="235"/>
      <c r="E345" s="235"/>
      <c r="F345" s="235"/>
      <c r="G345" s="235"/>
      <c r="H345" s="235"/>
      <c r="I345" s="574"/>
    </row>
    <row r="346" spans="1:9" ht="20.100000000000001" customHeight="1">
      <c r="A346" s="84">
        <v>1</v>
      </c>
      <c r="B346" s="96" t="s">
        <v>293</v>
      </c>
      <c r="C346" s="268">
        <v>1</v>
      </c>
      <c r="D346" s="269">
        <v>185.8</v>
      </c>
      <c r="E346" s="269">
        <v>145.19999999999999</v>
      </c>
      <c r="F346" s="269"/>
      <c r="G346" s="269"/>
      <c r="H346" s="269">
        <v>114</v>
      </c>
      <c r="I346" s="576">
        <v>17.899999999999999</v>
      </c>
    </row>
    <row r="347" spans="1:9" ht="20.100000000000001" customHeight="1">
      <c r="A347" s="84">
        <v>2</v>
      </c>
      <c r="B347" s="96" t="s">
        <v>294</v>
      </c>
      <c r="C347" s="268">
        <v>1</v>
      </c>
      <c r="D347" s="269">
        <v>200</v>
      </c>
      <c r="E347" s="269">
        <v>100.4</v>
      </c>
      <c r="F347" s="269"/>
      <c r="G347" s="269"/>
      <c r="H347" s="269">
        <v>92.6</v>
      </c>
      <c r="I347" s="576">
        <v>92.6</v>
      </c>
    </row>
    <row r="348" spans="1:9" ht="20.100000000000001" customHeight="1">
      <c r="A348" s="84">
        <v>3</v>
      </c>
      <c r="B348" s="96" t="s">
        <v>295</v>
      </c>
      <c r="C348" s="268">
        <v>1</v>
      </c>
      <c r="D348" s="269">
        <v>159.19999999999999</v>
      </c>
      <c r="E348" s="269">
        <v>95.5</v>
      </c>
      <c r="F348" s="269"/>
      <c r="G348" s="269"/>
      <c r="H348" s="269">
        <v>63.7</v>
      </c>
      <c r="I348" s="576">
        <v>20.7</v>
      </c>
    </row>
    <row r="349" spans="1:9" ht="20.100000000000001" customHeight="1">
      <c r="A349" s="84">
        <v>4</v>
      </c>
      <c r="B349" s="96" t="s">
        <v>296</v>
      </c>
      <c r="C349" s="268">
        <v>3</v>
      </c>
      <c r="D349" s="269">
        <v>280</v>
      </c>
      <c r="E349" s="269">
        <v>83.6</v>
      </c>
      <c r="F349" s="269"/>
      <c r="G349" s="269"/>
      <c r="H349" s="269">
        <v>83.6</v>
      </c>
      <c r="I349" s="576">
        <v>77.8</v>
      </c>
    </row>
    <row r="350" spans="1:9" ht="20.100000000000001" customHeight="1">
      <c r="A350" s="84">
        <v>5</v>
      </c>
      <c r="B350" s="96" t="s">
        <v>297</v>
      </c>
      <c r="C350" s="268">
        <v>2</v>
      </c>
      <c r="D350" s="269">
        <v>300</v>
      </c>
      <c r="E350" s="269">
        <v>300</v>
      </c>
      <c r="F350" s="269"/>
      <c r="G350" s="269"/>
      <c r="H350" s="269">
        <v>69</v>
      </c>
      <c r="I350" s="576">
        <v>69</v>
      </c>
    </row>
    <row r="351" spans="1:9" ht="20.100000000000001" customHeight="1" thickBot="1">
      <c r="A351" s="84">
        <v>6</v>
      </c>
      <c r="B351" s="96" t="s">
        <v>298</v>
      </c>
      <c r="C351" s="268">
        <v>1</v>
      </c>
      <c r="D351" s="269">
        <v>56.7</v>
      </c>
      <c r="E351" s="269">
        <v>34.200000000000003</v>
      </c>
      <c r="F351" s="269"/>
      <c r="G351" s="269"/>
      <c r="H351" s="269">
        <v>34.200000000000003</v>
      </c>
      <c r="I351" s="576"/>
    </row>
    <row r="352" spans="1:9" ht="29.25" customHeight="1" thickBot="1">
      <c r="A352" s="68"/>
      <c r="B352" s="69" t="s">
        <v>299</v>
      </c>
      <c r="C352" s="209">
        <f t="shared" ref="C352" si="24">C355+C367+C394</f>
        <v>166</v>
      </c>
      <c r="D352" s="210">
        <v>44697.7</v>
      </c>
      <c r="E352" s="210">
        <v>37248.1</v>
      </c>
      <c r="F352" s="210">
        <v>37248.1</v>
      </c>
      <c r="G352" s="210">
        <f>G355+G367+G394</f>
        <v>37165.200000000004</v>
      </c>
      <c r="H352" s="210">
        <f>H355+H367+H394</f>
        <v>0</v>
      </c>
      <c r="I352" s="211">
        <f>I355+I367+I394</f>
        <v>32155.325270000001</v>
      </c>
    </row>
    <row r="353" spans="1:9" ht="20.100000000000001" customHeight="1">
      <c r="A353" s="70"/>
      <c r="B353" s="71" t="s">
        <v>18</v>
      </c>
      <c r="C353" s="230"/>
      <c r="D353" s="270"/>
      <c r="E353" s="270"/>
      <c r="F353" s="270"/>
      <c r="G353" s="270"/>
      <c r="H353" s="262"/>
      <c r="I353" s="271"/>
    </row>
    <row r="354" spans="1:9" ht="20.100000000000001" customHeight="1">
      <c r="A354" s="72">
        <v>1</v>
      </c>
      <c r="B354" s="100" t="s">
        <v>19</v>
      </c>
      <c r="C354" s="244"/>
      <c r="D354" s="265"/>
      <c r="E354" s="265"/>
      <c r="F354" s="265">
        <v>37248.1</v>
      </c>
      <c r="G354" s="265"/>
      <c r="H354" s="235"/>
      <c r="I354" s="575"/>
    </row>
    <row r="355" spans="1:9" ht="38.1" customHeight="1">
      <c r="A355" s="80"/>
      <c r="B355" s="101" t="s">
        <v>20</v>
      </c>
      <c r="C355" s="236">
        <v>46</v>
      </c>
      <c r="D355" s="265">
        <f t="shared" ref="D355:F355" si="25">SUM(D357:D366)</f>
        <v>10475.34</v>
      </c>
      <c r="E355" s="265">
        <f t="shared" si="25"/>
        <v>8340.2999999999975</v>
      </c>
      <c r="F355" s="265">
        <f t="shared" si="25"/>
        <v>0</v>
      </c>
      <c r="G355" s="265">
        <f>SUM(G357:G366)</f>
        <v>8257.3999999999978</v>
      </c>
      <c r="H355" s="265">
        <f t="shared" ref="H355:I355" si="26">SUM(H357:H366)</f>
        <v>0</v>
      </c>
      <c r="I355" s="575">
        <f t="shared" si="26"/>
        <v>6970.6060000000007</v>
      </c>
    </row>
    <row r="356" spans="1:9" ht="20.100000000000001" customHeight="1">
      <c r="A356" s="75"/>
      <c r="B356" s="577" t="s">
        <v>18</v>
      </c>
      <c r="C356" s="236"/>
      <c r="D356" s="265"/>
      <c r="E356" s="265"/>
      <c r="F356" s="265"/>
      <c r="G356" s="265"/>
      <c r="H356" s="265"/>
      <c r="I356" s="575"/>
    </row>
    <row r="357" spans="1:9" ht="20.100000000000001" customHeight="1">
      <c r="A357" s="578">
        <v>1</v>
      </c>
      <c r="B357" s="102" t="s">
        <v>300</v>
      </c>
      <c r="C357" s="238">
        <v>2</v>
      </c>
      <c r="D357" s="272">
        <v>360.99999999999994</v>
      </c>
      <c r="E357" s="272">
        <v>276.39999999999998</v>
      </c>
      <c r="F357" s="265"/>
      <c r="G357" s="272">
        <v>276.39999999999998</v>
      </c>
      <c r="H357" s="265"/>
      <c r="I357" s="579">
        <v>275.8</v>
      </c>
    </row>
    <row r="358" spans="1:9" ht="20.100000000000001" customHeight="1">
      <c r="A358" s="578">
        <v>2</v>
      </c>
      <c r="B358" s="102" t="s">
        <v>301</v>
      </c>
      <c r="C358" s="238">
        <v>14</v>
      </c>
      <c r="D358" s="272">
        <v>4115.3</v>
      </c>
      <c r="E358" s="272">
        <v>3261.9999999999995</v>
      </c>
      <c r="F358" s="265"/>
      <c r="G358" s="272">
        <v>3261.9999999999995</v>
      </c>
      <c r="H358" s="265"/>
      <c r="I358" s="579">
        <v>3203.9160000000002</v>
      </c>
    </row>
    <row r="359" spans="1:9" ht="20.100000000000001" customHeight="1">
      <c r="A359" s="578">
        <v>3</v>
      </c>
      <c r="B359" s="102" t="s">
        <v>302</v>
      </c>
      <c r="C359" s="238">
        <v>4</v>
      </c>
      <c r="D359" s="272">
        <v>1071.0999999999999</v>
      </c>
      <c r="E359" s="272">
        <v>714</v>
      </c>
      <c r="F359" s="265"/>
      <c r="G359" s="272">
        <v>714</v>
      </c>
      <c r="H359" s="265"/>
      <c r="I359" s="579">
        <v>27.5</v>
      </c>
    </row>
    <row r="360" spans="1:9" ht="20.100000000000001" customHeight="1">
      <c r="A360" s="578">
        <v>4</v>
      </c>
      <c r="B360" s="103" t="s">
        <v>303</v>
      </c>
      <c r="C360" s="238">
        <v>5</v>
      </c>
      <c r="D360" s="272">
        <v>1701.2999999999997</v>
      </c>
      <c r="E360" s="272">
        <v>1701.2999999999997</v>
      </c>
      <c r="F360" s="265"/>
      <c r="G360" s="272">
        <v>1701.2999999999997</v>
      </c>
      <c r="H360" s="265"/>
      <c r="I360" s="579">
        <v>1406.66</v>
      </c>
    </row>
    <row r="361" spans="1:9" ht="20.100000000000001" customHeight="1">
      <c r="A361" s="578">
        <v>5</v>
      </c>
      <c r="B361" s="102" t="s">
        <v>304</v>
      </c>
      <c r="C361" s="238">
        <v>8</v>
      </c>
      <c r="D361" s="272">
        <v>1444.9999999999998</v>
      </c>
      <c r="E361" s="272">
        <v>1133.2999999999997</v>
      </c>
      <c r="F361" s="265"/>
      <c r="G361" s="272">
        <v>1133.2999999999997</v>
      </c>
      <c r="H361" s="265"/>
      <c r="I361" s="579">
        <v>1101.46</v>
      </c>
    </row>
    <row r="362" spans="1:9" ht="20.100000000000001" customHeight="1">
      <c r="A362" s="578">
        <v>6</v>
      </c>
      <c r="B362" s="102" t="s">
        <v>305</v>
      </c>
      <c r="C362" s="238">
        <v>3</v>
      </c>
      <c r="D362" s="272">
        <v>112.70000000000002</v>
      </c>
      <c r="E362" s="272">
        <v>94.000000000000014</v>
      </c>
      <c r="F362" s="265"/>
      <c r="G362" s="272">
        <v>94.000000000000014</v>
      </c>
      <c r="H362" s="265"/>
      <c r="I362" s="579">
        <v>82.38</v>
      </c>
    </row>
    <row r="363" spans="1:9" ht="20.100000000000001" customHeight="1">
      <c r="A363" s="578">
        <v>7</v>
      </c>
      <c r="B363" s="102" t="s">
        <v>306</v>
      </c>
      <c r="C363" s="238">
        <v>2</v>
      </c>
      <c r="D363" s="272">
        <v>169</v>
      </c>
      <c r="E363" s="272">
        <v>135</v>
      </c>
      <c r="F363" s="265"/>
      <c r="G363" s="272">
        <v>135</v>
      </c>
      <c r="H363" s="265"/>
      <c r="I363" s="579">
        <v>132</v>
      </c>
    </row>
    <row r="364" spans="1:9" ht="20.100000000000001" customHeight="1">
      <c r="A364" s="578">
        <v>8</v>
      </c>
      <c r="B364" s="103" t="s">
        <v>307</v>
      </c>
      <c r="C364" s="238">
        <v>5</v>
      </c>
      <c r="D364" s="272">
        <v>557.99999999999989</v>
      </c>
      <c r="E364" s="272">
        <v>431.6</v>
      </c>
      <c r="F364" s="265"/>
      <c r="G364" s="272">
        <v>431.6</v>
      </c>
      <c r="H364" s="265"/>
      <c r="I364" s="579">
        <v>394.05</v>
      </c>
    </row>
    <row r="365" spans="1:9" ht="20.100000000000001" customHeight="1">
      <c r="A365" s="578">
        <v>9</v>
      </c>
      <c r="B365" s="102" t="s">
        <v>308</v>
      </c>
      <c r="C365" s="238">
        <v>3</v>
      </c>
      <c r="D365" s="272">
        <v>611.69999999999993</v>
      </c>
      <c r="E365" s="272">
        <v>509.79999999999995</v>
      </c>
      <c r="F365" s="265"/>
      <c r="G365" s="272">
        <v>509.79999999999995</v>
      </c>
      <c r="H365" s="265"/>
      <c r="I365" s="579">
        <v>346.84</v>
      </c>
    </row>
    <row r="366" spans="1:9" ht="20.100000000000001" customHeight="1">
      <c r="A366" s="578">
        <v>10</v>
      </c>
      <c r="B366" s="102" t="s">
        <v>309</v>
      </c>
      <c r="C366" s="238"/>
      <c r="D366" s="272">
        <v>330.24</v>
      </c>
      <c r="E366" s="272">
        <v>82.899999999999991</v>
      </c>
      <c r="F366" s="265"/>
      <c r="G366" s="265"/>
      <c r="H366" s="265"/>
      <c r="I366" s="575"/>
    </row>
    <row r="367" spans="1:9" ht="20.100000000000001" customHeight="1">
      <c r="A367" s="578"/>
      <c r="B367" s="99" t="s">
        <v>25</v>
      </c>
      <c r="C367" s="236">
        <v>113</v>
      </c>
      <c r="D367" s="265">
        <f t="shared" ref="D367:F367" si="27">SUM(D369:D393)</f>
        <v>33095.32763</v>
      </c>
      <c r="E367" s="265">
        <f t="shared" si="27"/>
        <v>28161.227630000001</v>
      </c>
      <c r="F367" s="265">
        <f t="shared" si="27"/>
        <v>0</v>
      </c>
      <c r="G367" s="265">
        <f>SUM(G369:G393)</f>
        <v>28161.227630000001</v>
      </c>
      <c r="H367" s="265">
        <f t="shared" ref="H367:I367" si="28">SUM(H369:H393)</f>
        <v>0</v>
      </c>
      <c r="I367" s="575">
        <f t="shared" si="28"/>
        <v>24535.61665</v>
      </c>
    </row>
    <row r="368" spans="1:9" ht="20.100000000000001" customHeight="1">
      <c r="A368" s="580"/>
      <c r="B368" s="104" t="s">
        <v>18</v>
      </c>
      <c r="C368" s="236"/>
      <c r="D368" s="265"/>
      <c r="E368" s="265"/>
      <c r="F368" s="265"/>
      <c r="G368" s="265"/>
      <c r="H368" s="265"/>
      <c r="I368" s="575"/>
    </row>
    <row r="369" spans="1:9" ht="20.100000000000001" customHeight="1">
      <c r="A369" s="578">
        <v>1</v>
      </c>
      <c r="B369" s="102" t="s">
        <v>310</v>
      </c>
      <c r="C369" s="238">
        <v>2</v>
      </c>
      <c r="D369" s="272">
        <v>744.59999999999991</v>
      </c>
      <c r="E369" s="272">
        <v>562</v>
      </c>
      <c r="F369" s="272"/>
      <c r="G369" s="272">
        <v>562</v>
      </c>
      <c r="H369" s="265"/>
      <c r="I369" s="579">
        <v>526.9</v>
      </c>
    </row>
    <row r="370" spans="1:9" ht="20.100000000000001" customHeight="1">
      <c r="A370" s="578">
        <v>2</v>
      </c>
      <c r="B370" s="102" t="s">
        <v>311</v>
      </c>
      <c r="C370" s="238">
        <v>7</v>
      </c>
      <c r="D370" s="272">
        <v>1216.5</v>
      </c>
      <c r="E370" s="272">
        <v>1064</v>
      </c>
      <c r="F370" s="272"/>
      <c r="G370" s="272">
        <v>1064</v>
      </c>
      <c r="H370" s="265"/>
      <c r="I370" s="579">
        <v>994.61199999999997</v>
      </c>
    </row>
    <row r="371" spans="1:9" ht="20.100000000000001" customHeight="1">
      <c r="A371" s="578">
        <v>3</v>
      </c>
      <c r="B371" s="102" t="s">
        <v>312</v>
      </c>
      <c r="C371" s="273">
        <v>4</v>
      </c>
      <c r="D371" s="272">
        <v>879.2</v>
      </c>
      <c r="E371" s="272">
        <v>673.99999999999989</v>
      </c>
      <c r="F371" s="272"/>
      <c r="G371" s="272">
        <v>673.99999999999989</v>
      </c>
      <c r="H371" s="274"/>
      <c r="I371" s="579">
        <v>564.4</v>
      </c>
    </row>
    <row r="372" spans="1:9" ht="20.100000000000001" customHeight="1">
      <c r="A372" s="578">
        <v>4</v>
      </c>
      <c r="B372" s="102" t="s">
        <v>313</v>
      </c>
      <c r="C372" s="238">
        <v>8</v>
      </c>
      <c r="D372" s="272">
        <v>2925.8000000000006</v>
      </c>
      <c r="E372" s="272">
        <v>2616.9999999999995</v>
      </c>
      <c r="F372" s="272"/>
      <c r="G372" s="272">
        <v>2616.9999999999995</v>
      </c>
      <c r="H372" s="265"/>
      <c r="I372" s="579">
        <v>1667.9</v>
      </c>
    </row>
    <row r="373" spans="1:9" ht="20.100000000000001" customHeight="1">
      <c r="A373" s="578">
        <v>5</v>
      </c>
      <c r="B373" s="102" t="s">
        <v>314</v>
      </c>
      <c r="C373" s="238">
        <v>6</v>
      </c>
      <c r="D373" s="272">
        <v>1485.9000000000003</v>
      </c>
      <c r="E373" s="272">
        <v>1357.0000000000002</v>
      </c>
      <c r="F373" s="272"/>
      <c r="G373" s="272">
        <v>1357.0000000000002</v>
      </c>
      <c r="H373" s="265"/>
      <c r="I373" s="579">
        <v>1050.2</v>
      </c>
    </row>
    <row r="374" spans="1:9" ht="20.100000000000001" customHeight="1">
      <c r="A374" s="578">
        <v>6</v>
      </c>
      <c r="B374" s="102" t="s">
        <v>315</v>
      </c>
      <c r="C374" s="238">
        <v>8</v>
      </c>
      <c r="D374" s="272">
        <v>1830.3199999999997</v>
      </c>
      <c r="E374" s="272">
        <v>1525.6799999999998</v>
      </c>
      <c r="F374" s="272"/>
      <c r="G374" s="272">
        <v>1525.6799999999998</v>
      </c>
      <c r="H374" s="265"/>
      <c r="I374" s="579">
        <v>1361.9960000000001</v>
      </c>
    </row>
    <row r="375" spans="1:9" ht="20.100000000000001" customHeight="1">
      <c r="A375" s="578">
        <v>7</v>
      </c>
      <c r="B375" s="102" t="s">
        <v>105</v>
      </c>
      <c r="C375" s="238">
        <v>13</v>
      </c>
      <c r="D375" s="272">
        <v>2399.8000000000006</v>
      </c>
      <c r="E375" s="272">
        <v>2399.7999999999997</v>
      </c>
      <c r="F375" s="272"/>
      <c r="G375" s="272">
        <v>2399.7999999999997</v>
      </c>
      <c r="H375" s="265"/>
      <c r="I375" s="579">
        <v>1639.59</v>
      </c>
    </row>
    <row r="376" spans="1:9" ht="20.100000000000001" customHeight="1">
      <c r="A376" s="578">
        <v>8</v>
      </c>
      <c r="B376" s="102" t="s">
        <v>316</v>
      </c>
      <c r="C376" s="238"/>
      <c r="D376" s="272">
        <v>2183.5</v>
      </c>
      <c r="E376" s="272">
        <v>1820</v>
      </c>
      <c r="F376" s="272"/>
      <c r="G376" s="272">
        <v>1820</v>
      </c>
      <c r="H376" s="265"/>
      <c r="I376" s="579">
        <v>1638</v>
      </c>
    </row>
    <row r="377" spans="1:9" ht="20.100000000000001" customHeight="1">
      <c r="A377" s="578">
        <v>9</v>
      </c>
      <c r="B377" s="102" t="s">
        <v>317</v>
      </c>
      <c r="C377" s="275">
        <v>5</v>
      </c>
      <c r="D377" s="272">
        <v>644.29999999999995</v>
      </c>
      <c r="E377" s="272">
        <v>495</v>
      </c>
      <c r="F377" s="272"/>
      <c r="G377" s="272">
        <v>495</v>
      </c>
      <c r="H377" s="265"/>
      <c r="I377" s="579">
        <v>495</v>
      </c>
    </row>
    <row r="378" spans="1:9" ht="20.100000000000001" customHeight="1">
      <c r="A378" s="578">
        <v>10</v>
      </c>
      <c r="B378" s="102" t="s">
        <v>318</v>
      </c>
      <c r="C378" s="238">
        <v>2</v>
      </c>
      <c r="D378" s="272">
        <v>568.1</v>
      </c>
      <c r="E378" s="272">
        <v>473.00000000000006</v>
      </c>
      <c r="F378" s="272"/>
      <c r="G378" s="272">
        <v>473.00000000000006</v>
      </c>
      <c r="H378" s="265"/>
      <c r="I378" s="579">
        <v>368.8</v>
      </c>
    </row>
    <row r="379" spans="1:9" ht="20.100000000000001" customHeight="1">
      <c r="A379" s="578">
        <v>11</v>
      </c>
      <c r="B379" s="102" t="s">
        <v>319</v>
      </c>
      <c r="C379" s="238">
        <v>4</v>
      </c>
      <c r="D379" s="272">
        <v>824.10000000000014</v>
      </c>
      <c r="E379" s="272">
        <v>686.7</v>
      </c>
      <c r="F379" s="272"/>
      <c r="G379" s="272">
        <v>686.7</v>
      </c>
      <c r="H379" s="265"/>
      <c r="I379" s="579">
        <v>458.8</v>
      </c>
    </row>
    <row r="380" spans="1:9" ht="20.100000000000001" customHeight="1">
      <c r="A380" s="578">
        <v>12</v>
      </c>
      <c r="B380" s="102" t="s">
        <v>320</v>
      </c>
      <c r="C380" s="238">
        <v>1</v>
      </c>
      <c r="D380" s="272">
        <v>923.00000000000011</v>
      </c>
      <c r="E380" s="272">
        <v>736.7</v>
      </c>
      <c r="F380" s="272"/>
      <c r="G380" s="272">
        <v>736.69999999999993</v>
      </c>
      <c r="H380" s="265"/>
      <c r="I380" s="579">
        <v>590.67999999999995</v>
      </c>
    </row>
    <row r="381" spans="1:9" ht="20.100000000000001" customHeight="1">
      <c r="A381" s="578">
        <v>13</v>
      </c>
      <c r="B381" s="102" t="s">
        <v>321</v>
      </c>
      <c r="C381" s="238">
        <v>7</v>
      </c>
      <c r="D381" s="272">
        <v>5367.2</v>
      </c>
      <c r="E381" s="272">
        <v>4472.7</v>
      </c>
      <c r="F381" s="272"/>
      <c r="G381" s="272">
        <v>4472.7</v>
      </c>
      <c r="H381" s="265"/>
      <c r="I381" s="579">
        <v>4335</v>
      </c>
    </row>
    <row r="382" spans="1:9" ht="20.100000000000001" customHeight="1">
      <c r="A382" s="578">
        <v>14</v>
      </c>
      <c r="B382" s="102" t="s">
        <v>322</v>
      </c>
      <c r="C382" s="238">
        <v>4</v>
      </c>
      <c r="D382" s="272">
        <v>1247.9999999999998</v>
      </c>
      <c r="E382" s="272">
        <v>1000.8</v>
      </c>
      <c r="F382" s="272"/>
      <c r="G382" s="272">
        <v>1000.8</v>
      </c>
      <c r="H382" s="265"/>
      <c r="I382" s="579">
        <v>1000.49865</v>
      </c>
    </row>
    <row r="383" spans="1:9" ht="20.100000000000001" customHeight="1">
      <c r="A383" s="578">
        <v>15</v>
      </c>
      <c r="B383" s="102" t="s">
        <v>323</v>
      </c>
      <c r="C383" s="238">
        <v>4</v>
      </c>
      <c r="D383" s="272">
        <v>819.3</v>
      </c>
      <c r="E383" s="272">
        <v>682.99999999999989</v>
      </c>
      <c r="F383" s="272"/>
      <c r="G383" s="272">
        <v>682.99999999999989</v>
      </c>
      <c r="H383" s="265"/>
      <c r="I383" s="579">
        <v>645.9</v>
      </c>
    </row>
    <row r="384" spans="1:9" ht="20.100000000000001" customHeight="1">
      <c r="A384" s="578">
        <v>16</v>
      </c>
      <c r="B384" s="102" t="s">
        <v>324</v>
      </c>
      <c r="C384" s="238">
        <v>3</v>
      </c>
      <c r="D384" s="272">
        <v>500</v>
      </c>
      <c r="E384" s="272">
        <v>500</v>
      </c>
      <c r="F384" s="272"/>
      <c r="G384" s="272">
        <v>500</v>
      </c>
      <c r="H384" s="265"/>
      <c r="I384" s="579">
        <v>423.5</v>
      </c>
    </row>
    <row r="385" spans="1:9" ht="20.100000000000001" customHeight="1">
      <c r="A385" s="578">
        <v>17</v>
      </c>
      <c r="B385" s="102" t="s">
        <v>325</v>
      </c>
      <c r="C385" s="238">
        <v>6</v>
      </c>
      <c r="D385" s="272">
        <v>1122</v>
      </c>
      <c r="E385" s="272">
        <v>918.00000000000011</v>
      </c>
      <c r="F385" s="272"/>
      <c r="G385" s="272">
        <v>918.00000000000011</v>
      </c>
      <c r="H385" s="265"/>
      <c r="I385" s="579">
        <v>812.4</v>
      </c>
    </row>
    <row r="386" spans="1:9" ht="20.100000000000001" customHeight="1">
      <c r="A386" s="578">
        <v>18</v>
      </c>
      <c r="B386" s="102" t="s">
        <v>326</v>
      </c>
      <c r="C386" s="238">
        <v>1</v>
      </c>
      <c r="D386" s="272">
        <v>120.1</v>
      </c>
      <c r="E386" s="272">
        <v>85</v>
      </c>
      <c r="F386" s="272"/>
      <c r="G386" s="272">
        <v>85</v>
      </c>
      <c r="H386" s="265"/>
      <c r="I386" s="579">
        <v>75.16</v>
      </c>
    </row>
    <row r="387" spans="1:9" ht="20.100000000000001" customHeight="1">
      <c r="A387" s="578">
        <v>19</v>
      </c>
      <c r="B387" s="102" t="s">
        <v>327</v>
      </c>
      <c r="C387" s="238">
        <v>4</v>
      </c>
      <c r="D387" s="272">
        <v>1633.0000000000002</v>
      </c>
      <c r="E387" s="272">
        <v>1254.0000000000002</v>
      </c>
      <c r="F387" s="272"/>
      <c r="G387" s="272">
        <v>1254.0000000000002</v>
      </c>
      <c r="H387" s="265"/>
      <c r="I387" s="579">
        <v>1250.5</v>
      </c>
    </row>
    <row r="388" spans="1:9" ht="20.100000000000001" customHeight="1">
      <c r="A388" s="578">
        <v>20</v>
      </c>
      <c r="B388" s="102" t="s">
        <v>328</v>
      </c>
      <c r="C388" s="238">
        <v>2</v>
      </c>
      <c r="D388" s="272">
        <v>1212</v>
      </c>
      <c r="E388" s="272">
        <v>1010</v>
      </c>
      <c r="F388" s="272"/>
      <c r="G388" s="272">
        <v>1010</v>
      </c>
      <c r="H388" s="265"/>
      <c r="I388" s="579">
        <v>1000.63</v>
      </c>
    </row>
    <row r="389" spans="1:9" ht="20.100000000000001" customHeight="1">
      <c r="A389" s="578">
        <v>21</v>
      </c>
      <c r="B389" s="102" t="s">
        <v>329</v>
      </c>
      <c r="C389" s="238">
        <v>3</v>
      </c>
      <c r="D389" s="272">
        <v>662</v>
      </c>
      <c r="E389" s="272">
        <v>524</v>
      </c>
      <c r="F389" s="272"/>
      <c r="G389" s="272">
        <v>524</v>
      </c>
      <c r="H389" s="265"/>
      <c r="I389" s="579">
        <v>431.2</v>
      </c>
    </row>
    <row r="390" spans="1:9" ht="20.100000000000001" customHeight="1">
      <c r="A390" s="578">
        <v>22</v>
      </c>
      <c r="B390" s="102" t="s">
        <v>330</v>
      </c>
      <c r="C390" s="238">
        <v>6</v>
      </c>
      <c r="D390" s="272">
        <v>842</v>
      </c>
      <c r="E390" s="272">
        <v>666.00000000000011</v>
      </c>
      <c r="F390" s="272"/>
      <c r="G390" s="272">
        <v>666.00000000000011</v>
      </c>
      <c r="H390" s="265"/>
      <c r="I390" s="579">
        <v>612.29999999999995</v>
      </c>
    </row>
    <row r="391" spans="1:9" ht="20.100000000000001" customHeight="1">
      <c r="A391" s="578">
        <v>23</v>
      </c>
      <c r="B391" s="102" t="s">
        <v>331</v>
      </c>
      <c r="C391" s="238">
        <v>3</v>
      </c>
      <c r="D391" s="272">
        <v>196.54763</v>
      </c>
      <c r="E391" s="272">
        <v>196.54763</v>
      </c>
      <c r="F391" s="272"/>
      <c r="G391" s="272">
        <v>196.54763</v>
      </c>
      <c r="H391" s="265"/>
      <c r="I391" s="579">
        <v>196.55</v>
      </c>
    </row>
    <row r="392" spans="1:9" ht="20.100000000000001" customHeight="1">
      <c r="A392" s="578">
        <v>24</v>
      </c>
      <c r="B392" s="102" t="s">
        <v>332</v>
      </c>
      <c r="C392" s="238">
        <v>1</v>
      </c>
      <c r="D392" s="272">
        <v>1509.8600000000001</v>
      </c>
      <c r="E392" s="272">
        <v>1433.3000000000002</v>
      </c>
      <c r="F392" s="272"/>
      <c r="G392" s="272">
        <v>1433.3</v>
      </c>
      <c r="H392" s="265"/>
      <c r="I392" s="579">
        <v>1416.1</v>
      </c>
    </row>
    <row r="393" spans="1:9" ht="20.100000000000001" customHeight="1">
      <c r="A393" s="578">
        <v>25</v>
      </c>
      <c r="B393" s="102" t="s">
        <v>333</v>
      </c>
      <c r="C393" s="238">
        <v>9</v>
      </c>
      <c r="D393" s="272">
        <v>1238.2000000000003</v>
      </c>
      <c r="E393" s="272">
        <v>1007.0000000000002</v>
      </c>
      <c r="F393" s="272"/>
      <c r="G393" s="272">
        <v>1007.0000000000002</v>
      </c>
      <c r="H393" s="265"/>
      <c r="I393" s="579">
        <v>979</v>
      </c>
    </row>
    <row r="394" spans="1:9" ht="20.100000000000001" customHeight="1">
      <c r="A394" s="581"/>
      <c r="B394" s="99" t="s">
        <v>53</v>
      </c>
      <c r="C394" s="236">
        <v>7</v>
      </c>
      <c r="D394" s="265">
        <f>D396+D398+D397</f>
        <v>1127.0323699999999</v>
      </c>
      <c r="E394" s="265">
        <f>E396+E398+E397</f>
        <v>746.57236999999986</v>
      </c>
      <c r="F394" s="265">
        <f>F396+F398</f>
        <v>0</v>
      </c>
      <c r="G394" s="265">
        <f>G396+G398</f>
        <v>746.57236999999986</v>
      </c>
      <c r="H394" s="265">
        <f t="shared" ref="H394:I394" si="29">H396+H398</f>
        <v>0</v>
      </c>
      <c r="I394" s="575">
        <f t="shared" si="29"/>
        <v>649.10262</v>
      </c>
    </row>
    <row r="395" spans="1:9" ht="20.100000000000001" customHeight="1">
      <c r="A395" s="580"/>
      <c r="B395" s="104" t="s">
        <v>18</v>
      </c>
      <c r="C395" s="236"/>
      <c r="D395" s="265"/>
      <c r="E395" s="265"/>
      <c r="F395" s="265"/>
      <c r="G395" s="265"/>
      <c r="H395" s="265"/>
      <c r="I395" s="579"/>
    </row>
    <row r="396" spans="1:9" ht="20.100000000000001" customHeight="1">
      <c r="A396" s="578">
        <v>1</v>
      </c>
      <c r="B396" s="102" t="s">
        <v>334</v>
      </c>
      <c r="C396" s="238">
        <v>4</v>
      </c>
      <c r="D396" s="272">
        <v>297.9799999999999</v>
      </c>
      <c r="E396" s="272">
        <v>248.31999999999994</v>
      </c>
      <c r="F396" s="265"/>
      <c r="G396" s="272">
        <v>248.31999999999994</v>
      </c>
      <c r="H396" s="265"/>
      <c r="I396" s="579">
        <f>8.187+154.91562</f>
        <v>163.10262</v>
      </c>
    </row>
    <row r="397" spans="1:9" ht="20.100000000000001" customHeight="1">
      <c r="A397" s="578">
        <v>2</v>
      </c>
      <c r="B397" s="102" t="s">
        <v>335</v>
      </c>
      <c r="C397" s="238"/>
      <c r="D397" s="272">
        <v>142</v>
      </c>
      <c r="E397" s="272"/>
      <c r="F397" s="265"/>
      <c r="G397" s="272"/>
      <c r="H397" s="265"/>
      <c r="I397" s="579"/>
    </row>
    <row r="398" spans="1:9" ht="20.100000000000001" customHeight="1" thickBot="1">
      <c r="A398" s="582">
        <v>3</v>
      </c>
      <c r="B398" s="583" t="s">
        <v>336</v>
      </c>
      <c r="C398" s="555">
        <v>3</v>
      </c>
      <c r="D398" s="584">
        <v>687.05236999999988</v>
      </c>
      <c r="E398" s="584">
        <v>498.25236999999993</v>
      </c>
      <c r="F398" s="585"/>
      <c r="G398" s="584">
        <v>498.25236999999993</v>
      </c>
      <c r="H398" s="585"/>
      <c r="I398" s="586">
        <v>486</v>
      </c>
    </row>
    <row r="399" spans="1:9" ht="30" customHeight="1" thickBot="1">
      <c r="A399" s="68"/>
      <c r="B399" s="69" t="s">
        <v>337</v>
      </c>
      <c r="C399" s="260">
        <f t="shared" ref="C399:I399" si="30">C402+C408+C431</f>
        <v>76</v>
      </c>
      <c r="D399" s="239">
        <f t="shared" si="30"/>
        <v>24887.699999999997</v>
      </c>
      <c r="E399" s="239">
        <f t="shared" si="30"/>
        <v>20739.7</v>
      </c>
      <c r="F399" s="239">
        <v>20739.7</v>
      </c>
      <c r="G399" s="239">
        <f t="shared" si="30"/>
        <v>20739.7</v>
      </c>
      <c r="H399" s="239">
        <f t="shared" si="30"/>
        <v>0</v>
      </c>
      <c r="I399" s="240">
        <f t="shared" si="30"/>
        <v>20280</v>
      </c>
    </row>
    <row r="400" spans="1:9" ht="20.100000000000001" customHeight="1">
      <c r="A400" s="82"/>
      <c r="B400" s="83" t="s">
        <v>18</v>
      </c>
      <c r="C400" s="261"/>
      <c r="D400" s="231"/>
      <c r="E400" s="262"/>
      <c r="F400" s="262"/>
      <c r="G400" s="262"/>
      <c r="H400" s="262"/>
      <c r="I400" s="263"/>
    </row>
    <row r="401" spans="1:9" ht="20.100000000000001" customHeight="1">
      <c r="A401" s="84">
        <v>1</v>
      </c>
      <c r="B401" s="92" t="s">
        <v>19</v>
      </c>
      <c r="C401" s="264"/>
      <c r="D401" s="234"/>
      <c r="E401" s="235"/>
      <c r="F401" s="265">
        <v>20739.7</v>
      </c>
      <c r="G401" s="235"/>
      <c r="H401" s="235"/>
      <c r="I401" s="574"/>
    </row>
    <row r="402" spans="1:9" ht="38.1" customHeight="1">
      <c r="A402" s="85"/>
      <c r="B402" s="93" t="s">
        <v>20</v>
      </c>
      <c r="C402" s="266">
        <f t="shared" ref="C402:I402" si="31">SUM(C404:C407)</f>
        <v>29</v>
      </c>
      <c r="D402" s="267">
        <f t="shared" si="31"/>
        <v>10609.1</v>
      </c>
      <c r="E402" s="267">
        <f t="shared" si="31"/>
        <v>8840.7499999999982</v>
      </c>
      <c r="F402" s="267"/>
      <c r="G402" s="267">
        <f t="shared" si="31"/>
        <v>8840.7499999999982</v>
      </c>
      <c r="H402" s="267">
        <f t="shared" si="31"/>
        <v>0</v>
      </c>
      <c r="I402" s="587">
        <f t="shared" si="31"/>
        <v>8835.7000000000007</v>
      </c>
    </row>
    <row r="403" spans="1:9" ht="20.100000000000001" customHeight="1">
      <c r="A403" s="86"/>
      <c r="B403" s="94" t="s">
        <v>18</v>
      </c>
      <c r="C403" s="276"/>
      <c r="D403" s="265"/>
      <c r="E403" s="265"/>
      <c r="F403" s="265"/>
      <c r="G403" s="265"/>
      <c r="H403" s="265"/>
      <c r="I403" s="575"/>
    </row>
    <row r="404" spans="1:9" ht="20.100000000000001" customHeight="1">
      <c r="A404" s="72">
        <v>1</v>
      </c>
      <c r="B404" s="105" t="s">
        <v>338</v>
      </c>
      <c r="C404" s="277">
        <v>13</v>
      </c>
      <c r="D404" s="200">
        <v>6177.3</v>
      </c>
      <c r="E404" s="200">
        <v>5147.7549999999992</v>
      </c>
      <c r="F404" s="200"/>
      <c r="G404" s="200">
        <v>5147.7549999999992</v>
      </c>
      <c r="H404" s="235"/>
      <c r="I404" s="574">
        <v>5147.7</v>
      </c>
    </row>
    <row r="405" spans="1:9" ht="20.100000000000001" customHeight="1">
      <c r="A405" s="72">
        <v>2</v>
      </c>
      <c r="B405" s="105" t="s">
        <v>339</v>
      </c>
      <c r="C405" s="277">
        <v>4</v>
      </c>
      <c r="D405" s="200">
        <v>717.3</v>
      </c>
      <c r="E405" s="200">
        <v>597.745</v>
      </c>
      <c r="F405" s="200"/>
      <c r="G405" s="200">
        <v>597.745</v>
      </c>
      <c r="H405" s="235"/>
      <c r="I405" s="574">
        <v>597.70000000000005</v>
      </c>
    </row>
    <row r="406" spans="1:9" ht="20.100000000000001" customHeight="1">
      <c r="A406" s="72">
        <v>3</v>
      </c>
      <c r="B406" s="105" t="s">
        <v>340</v>
      </c>
      <c r="C406" s="277">
        <v>5</v>
      </c>
      <c r="D406" s="200">
        <v>2350.9</v>
      </c>
      <c r="E406" s="200">
        <v>1958.85</v>
      </c>
      <c r="F406" s="200"/>
      <c r="G406" s="200">
        <v>1958.85</v>
      </c>
      <c r="H406" s="235"/>
      <c r="I406" s="574">
        <v>1958.85</v>
      </c>
    </row>
    <row r="407" spans="1:9" ht="20.100000000000001" customHeight="1">
      <c r="A407" s="72">
        <v>4</v>
      </c>
      <c r="B407" s="105" t="s">
        <v>341</v>
      </c>
      <c r="C407" s="277">
        <v>7</v>
      </c>
      <c r="D407" s="200">
        <v>1363.6</v>
      </c>
      <c r="E407" s="200">
        <v>1136.4000000000001</v>
      </c>
      <c r="F407" s="200"/>
      <c r="G407" s="200">
        <v>1136.4000000000001</v>
      </c>
      <c r="H407" s="235"/>
      <c r="I407" s="574">
        <v>1131.45</v>
      </c>
    </row>
    <row r="408" spans="1:9" ht="20.100000000000001" customHeight="1">
      <c r="A408" s="72"/>
      <c r="B408" s="99" t="s">
        <v>25</v>
      </c>
      <c r="C408" s="276">
        <f t="shared" ref="C408:I408" si="32">SUM(C410:C430)</f>
        <v>47</v>
      </c>
      <c r="D408" s="278">
        <f t="shared" si="32"/>
        <v>14249.199999999997</v>
      </c>
      <c r="E408" s="278">
        <f t="shared" si="32"/>
        <v>11889.150000000001</v>
      </c>
      <c r="F408" s="278"/>
      <c r="G408" s="278">
        <f t="shared" si="32"/>
        <v>11889.150000000001</v>
      </c>
      <c r="H408" s="265"/>
      <c r="I408" s="575">
        <f t="shared" si="32"/>
        <v>11444.300000000001</v>
      </c>
    </row>
    <row r="409" spans="1:9" ht="20.100000000000001" customHeight="1">
      <c r="A409" s="86"/>
      <c r="B409" s="94" t="s">
        <v>18</v>
      </c>
      <c r="C409" s="276"/>
      <c r="D409" s="278"/>
      <c r="E409" s="278"/>
      <c r="F409" s="278"/>
      <c r="G409" s="278"/>
      <c r="H409" s="265"/>
      <c r="I409" s="575"/>
    </row>
    <row r="410" spans="1:9" ht="20.100000000000001" customHeight="1">
      <c r="A410" s="72">
        <v>1</v>
      </c>
      <c r="B410" s="105" t="s">
        <v>342</v>
      </c>
      <c r="C410" s="277">
        <v>3</v>
      </c>
      <c r="D410" s="200">
        <v>661.9</v>
      </c>
      <c r="E410" s="200">
        <v>551.5</v>
      </c>
      <c r="F410" s="200"/>
      <c r="G410" s="200">
        <v>551.5</v>
      </c>
      <c r="H410" s="235"/>
      <c r="I410" s="574">
        <v>548.4</v>
      </c>
    </row>
    <row r="411" spans="1:9" ht="20.100000000000001" customHeight="1">
      <c r="A411" s="72">
        <v>2</v>
      </c>
      <c r="B411" s="105" t="s">
        <v>343</v>
      </c>
      <c r="C411" s="277">
        <v>2</v>
      </c>
      <c r="D411" s="200">
        <v>329</v>
      </c>
      <c r="E411" s="200">
        <v>274.14999999999998</v>
      </c>
      <c r="F411" s="200"/>
      <c r="G411" s="200">
        <v>274.14999999999998</v>
      </c>
      <c r="H411" s="235"/>
      <c r="I411" s="574">
        <v>255.46</v>
      </c>
    </row>
    <row r="412" spans="1:9" ht="20.100000000000001" customHeight="1">
      <c r="A412" s="72">
        <v>3</v>
      </c>
      <c r="B412" s="105" t="s">
        <v>344</v>
      </c>
      <c r="C412" s="277">
        <v>2</v>
      </c>
      <c r="D412" s="200">
        <v>980.7</v>
      </c>
      <c r="E412" s="200">
        <v>817.55499999999995</v>
      </c>
      <c r="F412" s="200"/>
      <c r="G412" s="200">
        <v>817.55499999999995</v>
      </c>
      <c r="H412" s="235"/>
      <c r="I412" s="574">
        <v>805.87</v>
      </c>
    </row>
    <row r="413" spans="1:9" ht="20.100000000000001" customHeight="1">
      <c r="A413" s="72">
        <v>4</v>
      </c>
      <c r="B413" s="105" t="s">
        <v>345</v>
      </c>
      <c r="C413" s="277">
        <v>5</v>
      </c>
      <c r="D413" s="200">
        <v>799.1</v>
      </c>
      <c r="E413" s="200">
        <v>666</v>
      </c>
      <c r="F413" s="200"/>
      <c r="G413" s="200">
        <v>666</v>
      </c>
      <c r="H413" s="235"/>
      <c r="I413" s="574">
        <v>586.03</v>
      </c>
    </row>
    <row r="414" spans="1:9" ht="20.100000000000001" customHeight="1">
      <c r="A414" s="72">
        <v>5</v>
      </c>
      <c r="B414" s="105" t="s">
        <v>346</v>
      </c>
      <c r="C414" s="277">
        <v>2</v>
      </c>
      <c r="D414" s="200">
        <v>841.4</v>
      </c>
      <c r="E414" s="200">
        <f>722.7-9.8</f>
        <v>712.90000000000009</v>
      </c>
      <c r="F414" s="200"/>
      <c r="G414" s="200">
        <f>722.7-9.8</f>
        <v>712.90000000000009</v>
      </c>
      <c r="H414" s="235"/>
      <c r="I414" s="574">
        <v>686.2</v>
      </c>
    </row>
    <row r="415" spans="1:9" ht="20.100000000000001" customHeight="1">
      <c r="A415" s="72">
        <v>6</v>
      </c>
      <c r="B415" s="105" t="s">
        <v>347</v>
      </c>
      <c r="C415" s="277">
        <v>1</v>
      </c>
      <c r="D415" s="200">
        <v>862.9</v>
      </c>
      <c r="E415" s="200">
        <v>719</v>
      </c>
      <c r="F415" s="200"/>
      <c r="G415" s="200">
        <v>719</v>
      </c>
      <c r="H415" s="235"/>
      <c r="I415" s="574">
        <v>647.1</v>
      </c>
    </row>
    <row r="416" spans="1:9" ht="20.100000000000001" customHeight="1">
      <c r="A416" s="72">
        <v>7</v>
      </c>
      <c r="B416" s="105" t="s">
        <v>348</v>
      </c>
      <c r="C416" s="277">
        <v>2</v>
      </c>
      <c r="D416" s="200">
        <v>575.9</v>
      </c>
      <c r="E416" s="200">
        <v>479.6</v>
      </c>
      <c r="F416" s="200"/>
      <c r="G416" s="200">
        <v>479.6</v>
      </c>
      <c r="H416" s="235"/>
      <c r="I416" s="574">
        <v>470.48</v>
      </c>
    </row>
    <row r="417" spans="1:9" ht="20.100000000000001" customHeight="1">
      <c r="A417" s="72">
        <v>8</v>
      </c>
      <c r="B417" s="105" t="s">
        <v>349</v>
      </c>
      <c r="C417" s="277">
        <v>1</v>
      </c>
      <c r="D417" s="200">
        <v>968.3</v>
      </c>
      <c r="E417" s="200">
        <v>807</v>
      </c>
      <c r="F417" s="200"/>
      <c r="G417" s="200">
        <v>807</v>
      </c>
      <c r="H417" s="235"/>
      <c r="I417" s="574">
        <v>807</v>
      </c>
    </row>
    <row r="418" spans="1:9" ht="20.100000000000001" customHeight="1">
      <c r="A418" s="72">
        <v>9</v>
      </c>
      <c r="B418" s="105" t="s">
        <v>350</v>
      </c>
      <c r="C418" s="277">
        <v>1</v>
      </c>
      <c r="D418" s="200">
        <v>389.6</v>
      </c>
      <c r="E418" s="200">
        <v>324.83499999999998</v>
      </c>
      <c r="F418" s="200"/>
      <c r="G418" s="200">
        <v>324.83499999999998</v>
      </c>
      <c r="H418" s="235"/>
      <c r="I418" s="574">
        <v>293.7</v>
      </c>
    </row>
    <row r="419" spans="1:9" ht="20.100000000000001" customHeight="1">
      <c r="A419" s="72">
        <v>10</v>
      </c>
      <c r="B419" s="105" t="s">
        <v>351</v>
      </c>
      <c r="C419" s="277">
        <v>5</v>
      </c>
      <c r="D419" s="200">
        <v>1116.7</v>
      </c>
      <c r="E419" s="200">
        <v>930.5</v>
      </c>
      <c r="F419" s="200"/>
      <c r="G419" s="200">
        <v>930.5</v>
      </c>
      <c r="H419" s="235"/>
      <c r="I419" s="574">
        <v>892.69</v>
      </c>
    </row>
    <row r="420" spans="1:9" ht="20.100000000000001" customHeight="1">
      <c r="A420" s="72">
        <v>11</v>
      </c>
      <c r="B420" s="105" t="s">
        <v>352</v>
      </c>
      <c r="C420" s="277">
        <v>2</v>
      </c>
      <c r="D420" s="200">
        <v>396.7</v>
      </c>
      <c r="E420" s="200">
        <v>330.5</v>
      </c>
      <c r="F420" s="200"/>
      <c r="G420" s="200">
        <v>330.5</v>
      </c>
      <c r="H420" s="235"/>
      <c r="I420" s="574">
        <v>330.5</v>
      </c>
    </row>
    <row r="421" spans="1:9" ht="20.100000000000001" customHeight="1">
      <c r="A421" s="72">
        <v>12</v>
      </c>
      <c r="B421" s="105" t="s">
        <v>353</v>
      </c>
      <c r="C421" s="277">
        <v>2</v>
      </c>
      <c r="D421" s="200">
        <v>626.1</v>
      </c>
      <c r="E421" s="200">
        <v>521.755</v>
      </c>
      <c r="F421" s="200"/>
      <c r="G421" s="200">
        <v>521.755</v>
      </c>
      <c r="H421" s="235"/>
      <c r="I421" s="574">
        <v>457.56</v>
      </c>
    </row>
    <row r="422" spans="1:9" ht="20.100000000000001" customHeight="1">
      <c r="A422" s="72">
        <v>13</v>
      </c>
      <c r="B422" s="105" t="s">
        <v>354</v>
      </c>
      <c r="C422" s="277">
        <v>3</v>
      </c>
      <c r="D422" s="200">
        <v>728.3</v>
      </c>
      <c r="E422" s="200">
        <v>607</v>
      </c>
      <c r="F422" s="200"/>
      <c r="G422" s="200">
        <v>607</v>
      </c>
      <c r="H422" s="235"/>
      <c r="I422" s="574">
        <v>607</v>
      </c>
    </row>
    <row r="423" spans="1:9" ht="20.100000000000001" customHeight="1">
      <c r="A423" s="72">
        <v>14</v>
      </c>
      <c r="B423" s="105" t="s">
        <v>355</v>
      </c>
      <c r="C423" s="277">
        <v>3</v>
      </c>
      <c r="D423" s="200">
        <v>1057.8</v>
      </c>
      <c r="E423" s="200">
        <v>884.5</v>
      </c>
      <c r="F423" s="200"/>
      <c r="G423" s="200">
        <v>884.5</v>
      </c>
      <c r="H423" s="235"/>
      <c r="I423" s="574">
        <v>883.3</v>
      </c>
    </row>
    <row r="424" spans="1:9" ht="20.100000000000001" customHeight="1">
      <c r="A424" s="72">
        <v>15</v>
      </c>
      <c r="B424" s="105" t="s">
        <v>162</v>
      </c>
      <c r="C424" s="277">
        <v>2</v>
      </c>
      <c r="D424" s="200">
        <v>699.6</v>
      </c>
      <c r="E424" s="200">
        <v>583</v>
      </c>
      <c r="F424" s="200"/>
      <c r="G424" s="200">
        <v>583</v>
      </c>
      <c r="H424" s="235"/>
      <c r="I424" s="574">
        <v>581.86</v>
      </c>
    </row>
    <row r="425" spans="1:9" ht="20.100000000000001" customHeight="1">
      <c r="A425" s="72">
        <v>16</v>
      </c>
      <c r="B425" s="105" t="s">
        <v>356</v>
      </c>
      <c r="C425" s="277"/>
      <c r="D425" s="200">
        <v>902.9</v>
      </c>
      <c r="E425" s="200">
        <v>752.5</v>
      </c>
      <c r="F425" s="200"/>
      <c r="G425" s="200">
        <v>752.5</v>
      </c>
      <c r="H425" s="235"/>
      <c r="I425" s="574">
        <v>732.3</v>
      </c>
    </row>
    <row r="426" spans="1:9" ht="20.100000000000001" customHeight="1">
      <c r="A426" s="72">
        <v>17</v>
      </c>
      <c r="B426" s="105" t="s">
        <v>357</v>
      </c>
      <c r="C426" s="277">
        <v>2</v>
      </c>
      <c r="D426" s="200">
        <v>466.9</v>
      </c>
      <c r="E426" s="200">
        <v>389.1</v>
      </c>
      <c r="F426" s="200"/>
      <c r="G426" s="200">
        <v>389.1</v>
      </c>
      <c r="H426" s="235"/>
      <c r="I426" s="574">
        <v>377.12</v>
      </c>
    </row>
    <row r="427" spans="1:9" ht="20.100000000000001" customHeight="1">
      <c r="A427" s="72">
        <v>18</v>
      </c>
      <c r="B427" s="105" t="s">
        <v>358</v>
      </c>
      <c r="C427" s="277">
        <v>3</v>
      </c>
      <c r="D427" s="200">
        <v>610.29999999999995</v>
      </c>
      <c r="E427" s="200">
        <v>508.6</v>
      </c>
      <c r="F427" s="200"/>
      <c r="G427" s="200">
        <v>508.6</v>
      </c>
      <c r="H427" s="235"/>
      <c r="I427" s="574">
        <v>508.5</v>
      </c>
    </row>
    <row r="428" spans="1:9" ht="20.100000000000001" customHeight="1">
      <c r="A428" s="72">
        <v>19</v>
      </c>
      <c r="B428" s="105" t="s">
        <v>359</v>
      </c>
      <c r="C428" s="277">
        <v>2</v>
      </c>
      <c r="D428" s="200">
        <v>318.7</v>
      </c>
      <c r="E428" s="200">
        <v>265.60000000000002</v>
      </c>
      <c r="F428" s="200"/>
      <c r="G428" s="200">
        <v>265.60000000000002</v>
      </c>
      <c r="H428" s="235"/>
      <c r="I428" s="574">
        <v>265.3</v>
      </c>
    </row>
    <row r="429" spans="1:9" ht="20.100000000000001" customHeight="1">
      <c r="A429" s="72">
        <v>20</v>
      </c>
      <c r="B429" s="105" t="s">
        <v>360</v>
      </c>
      <c r="C429" s="277">
        <v>2</v>
      </c>
      <c r="D429" s="200">
        <v>589.1</v>
      </c>
      <c r="E429" s="200">
        <v>491</v>
      </c>
      <c r="F429" s="200"/>
      <c r="G429" s="200">
        <v>491</v>
      </c>
      <c r="H429" s="235"/>
      <c r="I429" s="574">
        <v>436.12</v>
      </c>
    </row>
    <row r="430" spans="1:9" ht="20.100000000000001" customHeight="1">
      <c r="A430" s="72">
        <v>21</v>
      </c>
      <c r="B430" s="105" t="s">
        <v>361</v>
      </c>
      <c r="C430" s="277">
        <v>2</v>
      </c>
      <c r="D430" s="200">
        <v>327.3</v>
      </c>
      <c r="E430" s="200">
        <v>272.55500000000001</v>
      </c>
      <c r="F430" s="200"/>
      <c r="G430" s="200">
        <v>272.55500000000001</v>
      </c>
      <c r="H430" s="235"/>
      <c r="I430" s="574">
        <v>271.81</v>
      </c>
    </row>
    <row r="431" spans="1:9" ht="20.100000000000001" customHeight="1">
      <c r="A431" s="81"/>
      <c r="B431" s="99" t="s">
        <v>53</v>
      </c>
      <c r="C431" s="276"/>
      <c r="D431" s="265">
        <v>29.4</v>
      </c>
      <c r="E431" s="265">
        <v>9.8000000000000007</v>
      </c>
      <c r="F431" s="265"/>
      <c r="G431" s="265">
        <v>9.8000000000000007</v>
      </c>
      <c r="H431" s="265"/>
      <c r="I431" s="575"/>
    </row>
    <row r="432" spans="1:9" ht="20.100000000000001" customHeight="1">
      <c r="A432" s="86"/>
      <c r="B432" s="94" t="s">
        <v>18</v>
      </c>
      <c r="C432" s="276"/>
      <c r="D432" s="265"/>
      <c r="E432" s="265"/>
      <c r="F432" s="265"/>
      <c r="G432" s="265"/>
      <c r="H432" s="265"/>
      <c r="I432" s="575"/>
    </row>
    <row r="433" spans="1:9" ht="20.100000000000001" customHeight="1" thickBot="1">
      <c r="A433" s="72">
        <v>1</v>
      </c>
      <c r="B433" s="106" t="s">
        <v>362</v>
      </c>
      <c r="C433" s="276"/>
      <c r="D433" s="235">
        <v>29.4</v>
      </c>
      <c r="E433" s="235">
        <v>9.8000000000000007</v>
      </c>
      <c r="F433" s="265"/>
      <c r="G433" s="235">
        <v>9.8000000000000007</v>
      </c>
      <c r="H433" s="265"/>
      <c r="I433" s="575"/>
    </row>
    <row r="434" spans="1:9" ht="27.75" customHeight="1" thickBot="1">
      <c r="A434" s="107"/>
      <c r="B434" s="69" t="s">
        <v>363</v>
      </c>
      <c r="C434" s="279">
        <v>45</v>
      </c>
      <c r="D434" s="239">
        <f>D437+D442+D455</f>
        <v>18137</v>
      </c>
      <c r="E434" s="239">
        <f>E437+E442+E455</f>
        <v>15114.199999999997</v>
      </c>
      <c r="F434" s="248">
        <v>15114.2</v>
      </c>
      <c r="G434" s="239">
        <f>G437+G442+G455</f>
        <v>15114.199999999997</v>
      </c>
      <c r="H434" s="248">
        <v>0</v>
      </c>
      <c r="I434" s="240">
        <f>I437+I442+I455</f>
        <v>14111.4</v>
      </c>
    </row>
    <row r="435" spans="1:9" ht="20.100000000000001" customHeight="1">
      <c r="A435" s="108"/>
      <c r="B435" s="71" t="s">
        <v>18</v>
      </c>
      <c r="C435" s="280"/>
      <c r="D435" s="231"/>
      <c r="E435" s="232"/>
      <c r="F435" s="232"/>
      <c r="G435" s="232"/>
      <c r="H435" s="232"/>
      <c r="I435" s="263"/>
    </row>
    <row r="436" spans="1:9" ht="20.100000000000001" customHeight="1">
      <c r="A436" s="72">
        <v>1</v>
      </c>
      <c r="B436" s="100" t="s">
        <v>19</v>
      </c>
      <c r="C436" s="281"/>
      <c r="D436" s="234"/>
      <c r="E436" s="245"/>
      <c r="F436" s="237">
        <v>15114.2</v>
      </c>
      <c r="G436" s="245"/>
      <c r="H436" s="245"/>
      <c r="I436" s="574"/>
    </row>
    <row r="437" spans="1:9" ht="38.1" customHeight="1">
      <c r="A437" s="109"/>
      <c r="B437" s="101" t="s">
        <v>20</v>
      </c>
      <c r="C437" s="251">
        <v>43</v>
      </c>
      <c r="D437" s="237">
        <f>D439+D440+D441</f>
        <v>8514</v>
      </c>
      <c r="E437" s="237">
        <f>E439+E440+E441</f>
        <v>7045</v>
      </c>
      <c r="F437" s="237"/>
      <c r="G437" s="237">
        <f>G439+G440+G441</f>
        <v>7045</v>
      </c>
      <c r="H437" s="237"/>
      <c r="I437" s="575">
        <f>I439+I440+I441</f>
        <v>6460</v>
      </c>
    </row>
    <row r="438" spans="1:9" ht="20.100000000000001" customHeight="1">
      <c r="A438" s="72"/>
      <c r="B438" s="104" t="s">
        <v>18</v>
      </c>
      <c r="C438" s="282"/>
      <c r="D438" s="245"/>
      <c r="E438" s="245"/>
      <c r="F438" s="245"/>
      <c r="G438" s="245"/>
      <c r="H438" s="283"/>
      <c r="I438" s="574"/>
    </row>
    <row r="439" spans="1:9" ht="20.100000000000001" customHeight="1">
      <c r="A439" s="72">
        <v>1</v>
      </c>
      <c r="B439" s="110" t="s">
        <v>364</v>
      </c>
      <c r="C439" s="282">
        <v>6</v>
      </c>
      <c r="D439" s="245">
        <v>4731</v>
      </c>
      <c r="E439" s="245">
        <v>3792.5</v>
      </c>
      <c r="F439" s="245"/>
      <c r="G439" s="245">
        <v>3792.5</v>
      </c>
      <c r="H439" s="283"/>
      <c r="I439" s="574">
        <v>3366.7</v>
      </c>
    </row>
    <row r="440" spans="1:9" ht="20.100000000000001" customHeight="1">
      <c r="A440" s="72">
        <v>2</v>
      </c>
      <c r="B440" s="110" t="s">
        <v>365</v>
      </c>
      <c r="C440" s="282">
        <v>3</v>
      </c>
      <c r="D440" s="245">
        <v>1267</v>
      </c>
      <c r="E440" s="245">
        <v>1105.8</v>
      </c>
      <c r="F440" s="245"/>
      <c r="G440" s="245">
        <v>1105.8</v>
      </c>
      <c r="H440" s="283"/>
      <c r="I440" s="574">
        <v>1046</v>
      </c>
    </row>
    <row r="441" spans="1:9" ht="20.100000000000001" customHeight="1">
      <c r="A441" s="72">
        <v>3</v>
      </c>
      <c r="B441" s="110" t="s">
        <v>366</v>
      </c>
      <c r="C441" s="282">
        <v>8</v>
      </c>
      <c r="D441" s="245">
        <v>2516</v>
      </c>
      <c r="E441" s="245">
        <v>2146.6999999999998</v>
      </c>
      <c r="F441" s="245"/>
      <c r="G441" s="245">
        <v>2146.6999999999998</v>
      </c>
      <c r="H441" s="283"/>
      <c r="I441" s="574">
        <v>2047.3</v>
      </c>
    </row>
    <row r="442" spans="1:9" ht="20.100000000000001" customHeight="1">
      <c r="A442" s="72"/>
      <c r="B442" s="99" t="s">
        <v>25</v>
      </c>
      <c r="C442" s="251"/>
      <c r="D442" s="237">
        <f>D444+D445+D446+D447+D448+D449+D450+D451+D452+D453+D454</f>
        <v>8801.9</v>
      </c>
      <c r="E442" s="237">
        <f>E444+E445+E446+E447+E448+E449+E450+E451+E452+E453+E454</f>
        <v>7411.3999999999987</v>
      </c>
      <c r="F442" s="237"/>
      <c r="G442" s="237">
        <f>G444+G445+G446+G447+G448+G449+G450+G451+G452+G453+G454</f>
        <v>7411.3999999999987</v>
      </c>
      <c r="H442" s="246"/>
      <c r="I442" s="588">
        <f>I444+I445+I446+I447+I448+I449+I450+I451+I452+I453+I454</f>
        <v>7005.4</v>
      </c>
    </row>
    <row r="443" spans="1:9" ht="20.100000000000001" customHeight="1">
      <c r="A443" s="72"/>
      <c r="B443" s="104" t="s">
        <v>18</v>
      </c>
      <c r="C443" s="282"/>
      <c r="D443" s="245"/>
      <c r="E443" s="284"/>
      <c r="F443" s="245"/>
      <c r="G443" s="284"/>
      <c r="H443" s="283"/>
      <c r="I443" s="574"/>
    </row>
    <row r="444" spans="1:9" ht="20.100000000000001" customHeight="1">
      <c r="A444" s="72">
        <v>1</v>
      </c>
      <c r="B444" s="110" t="s">
        <v>367</v>
      </c>
      <c r="C444" s="282">
        <v>1</v>
      </c>
      <c r="D444" s="245">
        <v>376</v>
      </c>
      <c r="E444" s="245">
        <v>313.3</v>
      </c>
      <c r="F444" s="245"/>
      <c r="G444" s="245">
        <v>313.3</v>
      </c>
      <c r="H444" s="283"/>
      <c r="I444" s="574">
        <v>311.3</v>
      </c>
    </row>
    <row r="445" spans="1:9" ht="20.100000000000001" customHeight="1">
      <c r="A445" s="72">
        <v>2</v>
      </c>
      <c r="B445" s="110" t="s">
        <v>368</v>
      </c>
      <c r="C445" s="282">
        <v>2</v>
      </c>
      <c r="D445" s="245">
        <v>978</v>
      </c>
      <c r="E445" s="245">
        <v>835</v>
      </c>
      <c r="F445" s="245"/>
      <c r="G445" s="245">
        <v>835</v>
      </c>
      <c r="H445" s="283"/>
      <c r="I445" s="574">
        <v>807.7</v>
      </c>
    </row>
    <row r="446" spans="1:9" ht="20.100000000000001" customHeight="1">
      <c r="A446" s="72">
        <v>3</v>
      </c>
      <c r="B446" s="110" t="s">
        <v>369</v>
      </c>
      <c r="C446" s="282">
        <v>1</v>
      </c>
      <c r="D446" s="245">
        <v>280</v>
      </c>
      <c r="E446" s="245">
        <v>233.3</v>
      </c>
      <c r="F446" s="245"/>
      <c r="G446" s="245">
        <v>233.3</v>
      </c>
      <c r="H446" s="283"/>
      <c r="I446" s="574">
        <v>233.3</v>
      </c>
    </row>
    <row r="447" spans="1:9" ht="20.100000000000001" customHeight="1">
      <c r="A447" s="72">
        <v>4</v>
      </c>
      <c r="B447" s="110" t="s">
        <v>370</v>
      </c>
      <c r="C447" s="282">
        <v>1</v>
      </c>
      <c r="D447" s="245">
        <v>301</v>
      </c>
      <c r="E447" s="245">
        <v>280.8</v>
      </c>
      <c r="F447" s="245"/>
      <c r="G447" s="245">
        <v>280.8</v>
      </c>
      <c r="H447" s="283"/>
      <c r="I447" s="574">
        <v>241</v>
      </c>
    </row>
    <row r="448" spans="1:9" ht="20.100000000000001" customHeight="1">
      <c r="A448" s="72">
        <v>5</v>
      </c>
      <c r="B448" s="110" t="s">
        <v>371</v>
      </c>
      <c r="C448" s="282">
        <v>1</v>
      </c>
      <c r="D448" s="245">
        <v>793</v>
      </c>
      <c r="E448" s="245">
        <v>660.8</v>
      </c>
      <c r="F448" s="245"/>
      <c r="G448" s="245">
        <v>660.8</v>
      </c>
      <c r="H448" s="283"/>
      <c r="I448" s="574">
        <v>640.70000000000005</v>
      </c>
    </row>
    <row r="449" spans="1:9" ht="20.100000000000001" customHeight="1">
      <c r="A449" s="72">
        <v>6</v>
      </c>
      <c r="B449" s="110" t="s">
        <v>372</v>
      </c>
      <c r="C449" s="282">
        <v>4</v>
      </c>
      <c r="D449" s="245">
        <v>1295</v>
      </c>
      <c r="E449" s="245">
        <v>1079.2</v>
      </c>
      <c r="F449" s="245"/>
      <c r="G449" s="245">
        <v>1079.2</v>
      </c>
      <c r="H449" s="283"/>
      <c r="I449" s="574">
        <v>1000.1</v>
      </c>
    </row>
    <row r="450" spans="1:9" ht="20.100000000000001" customHeight="1">
      <c r="A450" s="72">
        <v>7</v>
      </c>
      <c r="B450" s="110" t="s">
        <v>373</v>
      </c>
      <c r="C450" s="282">
        <v>9</v>
      </c>
      <c r="D450" s="245">
        <v>1310</v>
      </c>
      <c r="E450" s="245">
        <v>1091.7</v>
      </c>
      <c r="F450" s="245"/>
      <c r="G450" s="245">
        <v>1091.7</v>
      </c>
      <c r="H450" s="283"/>
      <c r="I450" s="574">
        <v>910.7</v>
      </c>
    </row>
    <row r="451" spans="1:9" ht="20.100000000000001" customHeight="1">
      <c r="A451" s="72">
        <v>8</v>
      </c>
      <c r="B451" s="110" t="s">
        <v>374</v>
      </c>
      <c r="C451" s="282">
        <v>2</v>
      </c>
      <c r="D451" s="245">
        <v>748</v>
      </c>
      <c r="E451" s="245">
        <v>623.29999999999995</v>
      </c>
      <c r="F451" s="245"/>
      <c r="G451" s="245">
        <v>623.29999999999995</v>
      </c>
      <c r="H451" s="283"/>
      <c r="I451" s="574">
        <v>579.9</v>
      </c>
    </row>
    <row r="452" spans="1:9" ht="20.100000000000001" customHeight="1">
      <c r="A452" s="72">
        <v>9</v>
      </c>
      <c r="B452" s="110" t="s">
        <v>375</v>
      </c>
      <c r="C452" s="282">
        <v>2</v>
      </c>
      <c r="D452" s="245">
        <v>985</v>
      </c>
      <c r="E452" s="245">
        <v>820.9</v>
      </c>
      <c r="F452" s="245"/>
      <c r="G452" s="245">
        <v>820.9</v>
      </c>
      <c r="H452" s="283"/>
      <c r="I452" s="574">
        <v>807.8</v>
      </c>
    </row>
    <row r="453" spans="1:9" ht="20.100000000000001" customHeight="1">
      <c r="A453" s="72">
        <v>10</v>
      </c>
      <c r="B453" s="110" t="s">
        <v>376</v>
      </c>
      <c r="C453" s="282">
        <v>1</v>
      </c>
      <c r="D453" s="245">
        <v>1577</v>
      </c>
      <c r="E453" s="245">
        <v>1314.2</v>
      </c>
      <c r="F453" s="245"/>
      <c r="G453" s="245">
        <v>1314.2</v>
      </c>
      <c r="H453" s="283"/>
      <c r="I453" s="574">
        <v>1314</v>
      </c>
    </row>
    <row r="454" spans="1:9" ht="20.100000000000001" customHeight="1">
      <c r="A454" s="72">
        <v>11</v>
      </c>
      <c r="B454" s="110" t="s">
        <v>377</v>
      </c>
      <c r="C454" s="282">
        <v>2</v>
      </c>
      <c r="D454" s="245">
        <v>158.9</v>
      </c>
      <c r="E454" s="245">
        <v>158.9</v>
      </c>
      <c r="F454" s="245"/>
      <c r="G454" s="245">
        <v>158.9</v>
      </c>
      <c r="H454" s="283"/>
      <c r="I454" s="574">
        <v>158.9</v>
      </c>
    </row>
    <row r="455" spans="1:9" ht="20.100000000000001" customHeight="1">
      <c r="A455" s="72"/>
      <c r="B455" s="99" t="s">
        <v>53</v>
      </c>
      <c r="C455" s="251">
        <v>2</v>
      </c>
      <c r="D455" s="237">
        <f>D457+D458</f>
        <v>821.1</v>
      </c>
      <c r="E455" s="237">
        <f>E457+E458</f>
        <v>657.8</v>
      </c>
      <c r="F455" s="237"/>
      <c r="G455" s="237">
        <f>G457+G458</f>
        <v>657.8</v>
      </c>
      <c r="H455" s="246"/>
      <c r="I455" s="588">
        <f>I457+I458</f>
        <v>646</v>
      </c>
    </row>
    <row r="456" spans="1:9" ht="20.100000000000001" customHeight="1">
      <c r="A456" s="72"/>
      <c r="B456" s="104" t="s">
        <v>18</v>
      </c>
      <c r="C456" s="282"/>
      <c r="D456" s="245"/>
      <c r="E456" s="245"/>
      <c r="F456" s="245"/>
      <c r="G456" s="245"/>
      <c r="H456" s="283"/>
      <c r="I456" s="574"/>
    </row>
    <row r="457" spans="1:9" ht="20.100000000000001" customHeight="1">
      <c r="A457" s="72">
        <v>1</v>
      </c>
      <c r="B457" s="589" t="s">
        <v>378</v>
      </c>
      <c r="C457" s="282">
        <v>1</v>
      </c>
      <c r="D457" s="245">
        <v>534</v>
      </c>
      <c r="E457" s="245">
        <v>445</v>
      </c>
      <c r="F457" s="245"/>
      <c r="G457" s="245">
        <v>445</v>
      </c>
      <c r="H457" s="283"/>
      <c r="I457" s="574">
        <v>433.2</v>
      </c>
    </row>
    <row r="458" spans="1:9" ht="20.100000000000001" customHeight="1" thickBot="1">
      <c r="A458" s="553">
        <v>2</v>
      </c>
      <c r="B458" s="590" t="s">
        <v>379</v>
      </c>
      <c r="C458" s="591">
        <v>1</v>
      </c>
      <c r="D458" s="556">
        <v>287.10000000000002</v>
      </c>
      <c r="E458" s="556">
        <v>212.8</v>
      </c>
      <c r="F458" s="556"/>
      <c r="G458" s="556">
        <v>212.8</v>
      </c>
      <c r="H458" s="592"/>
      <c r="I458" s="593">
        <v>212.8</v>
      </c>
    </row>
    <row r="459" spans="1:9" ht="30" customHeight="1" thickBot="1">
      <c r="A459" s="68"/>
      <c r="B459" s="69" t="s">
        <v>380</v>
      </c>
      <c r="C459" s="279">
        <f t="shared" ref="C459:I459" si="33">C461+C462+C473</f>
        <v>281</v>
      </c>
      <c r="D459" s="239">
        <f t="shared" si="33"/>
        <v>65302.399999999994</v>
      </c>
      <c r="E459" s="239">
        <f t="shared" si="33"/>
        <v>54418.600000000006</v>
      </c>
      <c r="F459" s="239">
        <f t="shared" si="33"/>
        <v>54418.6</v>
      </c>
      <c r="G459" s="239">
        <f t="shared" si="33"/>
        <v>54418.600000000006</v>
      </c>
      <c r="H459" s="239">
        <f t="shared" si="33"/>
        <v>0</v>
      </c>
      <c r="I459" s="285">
        <f t="shared" si="33"/>
        <v>51677.516949999997</v>
      </c>
    </row>
    <row r="460" spans="1:9" ht="20.100000000000001" customHeight="1">
      <c r="A460" s="82"/>
      <c r="B460" s="83" t="s">
        <v>18</v>
      </c>
      <c r="C460" s="230"/>
      <c r="D460" s="231"/>
      <c r="E460" s="232"/>
      <c r="F460" s="232"/>
      <c r="G460" s="232"/>
      <c r="H460" s="232"/>
      <c r="I460" s="233"/>
    </row>
    <row r="461" spans="1:9" ht="20.100000000000001" customHeight="1">
      <c r="A461" s="84">
        <v>1</v>
      </c>
      <c r="B461" s="92" t="s">
        <v>19</v>
      </c>
      <c r="C461" s="244"/>
      <c r="D461" s="234"/>
      <c r="E461" s="245"/>
      <c r="F461" s="237">
        <v>54418.6</v>
      </c>
      <c r="G461" s="245"/>
      <c r="H461" s="245"/>
      <c r="I461" s="594"/>
    </row>
    <row r="462" spans="1:9" ht="38.1" customHeight="1">
      <c r="A462" s="85"/>
      <c r="B462" s="111" t="s">
        <v>20</v>
      </c>
      <c r="C462" s="286">
        <v>97</v>
      </c>
      <c r="D462" s="267">
        <f t="shared" ref="D462:H462" si="34">SUM(D464:D472)</f>
        <v>30295.299999999996</v>
      </c>
      <c r="E462" s="267">
        <f t="shared" si="34"/>
        <v>25246.5</v>
      </c>
      <c r="F462" s="267">
        <f t="shared" si="34"/>
        <v>0</v>
      </c>
      <c r="G462" s="267">
        <f t="shared" si="34"/>
        <v>25246.5</v>
      </c>
      <c r="H462" s="267">
        <f t="shared" si="34"/>
        <v>0</v>
      </c>
      <c r="I462" s="595">
        <f>SUM(I464:I472)</f>
        <v>24524.297699999999</v>
      </c>
    </row>
    <row r="463" spans="1:9" ht="20.100000000000001" customHeight="1">
      <c r="A463" s="86"/>
      <c r="B463" s="94" t="s">
        <v>18</v>
      </c>
      <c r="C463" s="236"/>
      <c r="D463" s="237"/>
      <c r="E463" s="237"/>
      <c r="F463" s="237"/>
      <c r="G463" s="237"/>
      <c r="H463" s="246"/>
      <c r="I463" s="588"/>
    </row>
    <row r="464" spans="1:9" ht="20.100000000000001" customHeight="1">
      <c r="A464" s="72">
        <v>1</v>
      </c>
      <c r="B464" s="105" t="s">
        <v>381</v>
      </c>
      <c r="C464" s="238">
        <v>32</v>
      </c>
      <c r="D464" s="245">
        <v>19934.599999999999</v>
      </c>
      <c r="E464" s="245">
        <v>16517.7</v>
      </c>
      <c r="F464" s="237"/>
      <c r="G464" s="245">
        <v>16517.7</v>
      </c>
      <c r="H464" s="246"/>
      <c r="I464" s="594">
        <v>16236.563169999999</v>
      </c>
    </row>
    <row r="465" spans="1:9" ht="20.100000000000001" customHeight="1">
      <c r="A465" s="72">
        <v>2</v>
      </c>
      <c r="B465" s="105" t="s">
        <v>382</v>
      </c>
      <c r="C465" s="238">
        <v>7</v>
      </c>
      <c r="D465" s="245">
        <v>950.5</v>
      </c>
      <c r="E465" s="245">
        <v>792.9</v>
      </c>
      <c r="F465" s="237"/>
      <c r="G465" s="245">
        <v>792.9</v>
      </c>
      <c r="H465" s="246"/>
      <c r="I465" s="594">
        <v>771.6</v>
      </c>
    </row>
    <row r="466" spans="1:9" ht="20.100000000000001" customHeight="1">
      <c r="A466" s="72">
        <v>3</v>
      </c>
      <c r="B466" s="105" t="s">
        <v>383</v>
      </c>
      <c r="C466" s="238">
        <v>13</v>
      </c>
      <c r="D466" s="245">
        <v>3117.5</v>
      </c>
      <c r="E466" s="245">
        <v>2596.6999999999998</v>
      </c>
      <c r="F466" s="237"/>
      <c r="G466" s="245">
        <v>2596.6999999999998</v>
      </c>
      <c r="H466" s="246"/>
      <c r="I466" s="594">
        <v>2596.6999999999998</v>
      </c>
    </row>
    <row r="467" spans="1:9" ht="20.100000000000001" customHeight="1">
      <c r="A467" s="72">
        <v>4</v>
      </c>
      <c r="B467" s="105" t="s">
        <v>384</v>
      </c>
      <c r="C467" s="238">
        <v>2</v>
      </c>
      <c r="D467" s="245">
        <v>148.1</v>
      </c>
      <c r="E467" s="245">
        <v>148.1</v>
      </c>
      <c r="F467" s="237"/>
      <c r="G467" s="245">
        <v>148.1</v>
      </c>
      <c r="H467" s="246"/>
      <c r="I467" s="594">
        <v>109.82</v>
      </c>
    </row>
    <row r="468" spans="1:9" ht="20.100000000000001" customHeight="1">
      <c r="A468" s="72">
        <v>5</v>
      </c>
      <c r="B468" s="105" t="s">
        <v>385</v>
      </c>
      <c r="C468" s="238">
        <v>4</v>
      </c>
      <c r="D468" s="245">
        <v>835.8</v>
      </c>
      <c r="E468" s="245">
        <v>700.7</v>
      </c>
      <c r="F468" s="237"/>
      <c r="G468" s="245">
        <v>700.7</v>
      </c>
      <c r="H468" s="246"/>
      <c r="I468" s="594">
        <v>699.26746000000003</v>
      </c>
    </row>
    <row r="469" spans="1:9" ht="20.100000000000001" customHeight="1">
      <c r="A469" s="72">
        <v>6</v>
      </c>
      <c r="B469" s="105" t="s">
        <v>386</v>
      </c>
      <c r="C469" s="238">
        <v>8</v>
      </c>
      <c r="D469" s="245">
        <v>1063.0999999999999</v>
      </c>
      <c r="E469" s="245">
        <v>822.7</v>
      </c>
      <c r="F469" s="237"/>
      <c r="G469" s="245">
        <v>822.7</v>
      </c>
      <c r="H469" s="246"/>
      <c r="I469" s="594">
        <v>571.48536000000001</v>
      </c>
    </row>
    <row r="470" spans="1:9" ht="20.100000000000001" customHeight="1">
      <c r="A470" s="72">
        <v>7</v>
      </c>
      <c r="B470" s="105" t="s">
        <v>387</v>
      </c>
      <c r="C470" s="238">
        <v>14</v>
      </c>
      <c r="D470" s="245">
        <v>1474.2</v>
      </c>
      <c r="E470" s="245">
        <v>1357.3</v>
      </c>
      <c r="F470" s="237"/>
      <c r="G470" s="245">
        <v>1357.3</v>
      </c>
      <c r="H470" s="246"/>
      <c r="I470" s="594">
        <v>1239.0899999999999</v>
      </c>
    </row>
    <row r="471" spans="1:9" ht="20.100000000000001" customHeight="1">
      <c r="A471" s="72">
        <v>8</v>
      </c>
      <c r="B471" s="105" t="s">
        <v>388</v>
      </c>
      <c r="C471" s="238">
        <v>5</v>
      </c>
      <c r="D471" s="245">
        <v>568.20000000000005</v>
      </c>
      <c r="E471" s="245">
        <v>471.8</v>
      </c>
      <c r="F471" s="237"/>
      <c r="G471" s="245">
        <v>471.8</v>
      </c>
      <c r="H471" s="246"/>
      <c r="I471" s="594">
        <v>471.8</v>
      </c>
    </row>
    <row r="472" spans="1:9" ht="20.100000000000001" customHeight="1">
      <c r="A472" s="72">
        <v>9</v>
      </c>
      <c r="B472" s="105" t="s">
        <v>389</v>
      </c>
      <c r="C472" s="238">
        <v>12</v>
      </c>
      <c r="D472" s="245">
        <v>2203.3000000000002</v>
      </c>
      <c r="E472" s="245">
        <v>1838.6</v>
      </c>
      <c r="F472" s="237"/>
      <c r="G472" s="245">
        <v>1838.6</v>
      </c>
      <c r="H472" s="246"/>
      <c r="I472" s="594">
        <v>1827.97171</v>
      </c>
    </row>
    <row r="473" spans="1:9" ht="20.100000000000001" customHeight="1">
      <c r="A473" s="72"/>
      <c r="B473" s="99" t="s">
        <v>25</v>
      </c>
      <c r="C473" s="236">
        <v>184</v>
      </c>
      <c r="D473" s="237">
        <f t="shared" ref="D473:I473" si="35">SUM(D475:D494)</f>
        <v>35007.1</v>
      </c>
      <c r="E473" s="237">
        <f t="shared" si="35"/>
        <v>29172.100000000002</v>
      </c>
      <c r="F473" s="237"/>
      <c r="G473" s="237">
        <f t="shared" si="35"/>
        <v>29172.100000000002</v>
      </c>
      <c r="H473" s="237"/>
      <c r="I473" s="588">
        <f t="shared" si="35"/>
        <v>27153.219249999998</v>
      </c>
    </row>
    <row r="474" spans="1:9" ht="20.100000000000001" customHeight="1">
      <c r="A474" s="86"/>
      <c r="B474" s="94" t="s">
        <v>18</v>
      </c>
      <c r="C474" s="236"/>
      <c r="D474" s="237"/>
      <c r="E474" s="245"/>
      <c r="F474" s="237"/>
      <c r="G474" s="237"/>
      <c r="H474" s="246"/>
      <c r="I474" s="588"/>
    </row>
    <row r="475" spans="1:9" ht="20.100000000000001" customHeight="1">
      <c r="A475" s="72">
        <v>1</v>
      </c>
      <c r="B475" s="105" t="s">
        <v>390</v>
      </c>
      <c r="C475" s="238">
        <v>5</v>
      </c>
      <c r="D475" s="245">
        <v>1833.3</v>
      </c>
      <c r="E475" s="245">
        <v>1524.7</v>
      </c>
      <c r="F475" s="237"/>
      <c r="G475" s="245">
        <v>1524.7</v>
      </c>
      <c r="H475" s="246"/>
      <c r="I475" s="574">
        <v>1361.4</v>
      </c>
    </row>
    <row r="476" spans="1:9" ht="20.100000000000001" customHeight="1">
      <c r="A476" s="72">
        <v>2</v>
      </c>
      <c r="B476" s="105" t="s">
        <v>391</v>
      </c>
      <c r="C476" s="238">
        <v>5</v>
      </c>
      <c r="D476" s="245">
        <v>1253.0999999999999</v>
      </c>
      <c r="E476" s="245">
        <v>1046.2</v>
      </c>
      <c r="F476" s="237"/>
      <c r="G476" s="245">
        <v>1046.2</v>
      </c>
      <c r="H476" s="246"/>
      <c r="I476" s="574">
        <v>1046.2</v>
      </c>
    </row>
    <row r="477" spans="1:9" ht="20.100000000000001" customHeight="1">
      <c r="A477" s="72">
        <v>3</v>
      </c>
      <c r="B477" s="105" t="s">
        <v>392</v>
      </c>
      <c r="C477" s="238">
        <v>8</v>
      </c>
      <c r="D477" s="245">
        <v>2059.9</v>
      </c>
      <c r="E477" s="245">
        <v>1690.4</v>
      </c>
      <c r="F477" s="237"/>
      <c r="G477" s="245">
        <v>1690.4</v>
      </c>
      <c r="H477" s="246"/>
      <c r="I477" s="574">
        <v>1686.6</v>
      </c>
    </row>
    <row r="478" spans="1:9" ht="20.100000000000001" customHeight="1">
      <c r="A478" s="72">
        <v>4</v>
      </c>
      <c r="B478" s="105" t="s">
        <v>393</v>
      </c>
      <c r="C478" s="238">
        <v>14</v>
      </c>
      <c r="D478" s="245">
        <v>2288.4</v>
      </c>
      <c r="E478" s="245">
        <v>1895.8</v>
      </c>
      <c r="F478" s="237"/>
      <c r="G478" s="245">
        <v>1895.8</v>
      </c>
      <c r="H478" s="246"/>
      <c r="I478" s="574">
        <v>1895.1</v>
      </c>
    </row>
    <row r="479" spans="1:9" ht="20.100000000000001" customHeight="1">
      <c r="A479" s="72">
        <v>5</v>
      </c>
      <c r="B479" s="105" t="s">
        <v>394</v>
      </c>
      <c r="C479" s="238">
        <v>10</v>
      </c>
      <c r="D479" s="245">
        <v>1960.1</v>
      </c>
      <c r="E479" s="245">
        <v>1504.5</v>
      </c>
      <c r="F479" s="237"/>
      <c r="G479" s="245">
        <v>1504.5</v>
      </c>
      <c r="H479" s="246"/>
      <c r="I479" s="574">
        <v>1138.865</v>
      </c>
    </row>
    <row r="480" spans="1:9" ht="20.100000000000001" customHeight="1">
      <c r="A480" s="72">
        <v>6</v>
      </c>
      <c r="B480" s="105" t="s">
        <v>395</v>
      </c>
      <c r="C480" s="238">
        <v>13</v>
      </c>
      <c r="D480" s="245">
        <v>2381</v>
      </c>
      <c r="E480" s="245">
        <v>2002.2</v>
      </c>
      <c r="F480" s="237"/>
      <c r="G480" s="245">
        <v>2002.2</v>
      </c>
      <c r="H480" s="246"/>
      <c r="I480" s="574">
        <v>1924.777</v>
      </c>
    </row>
    <row r="481" spans="1:9" ht="20.100000000000001" customHeight="1">
      <c r="A481" s="72">
        <v>7</v>
      </c>
      <c r="B481" s="105" t="s">
        <v>396</v>
      </c>
      <c r="C481" s="238">
        <v>9</v>
      </c>
      <c r="D481" s="245">
        <v>1707.8</v>
      </c>
      <c r="E481" s="245">
        <v>1427.4</v>
      </c>
      <c r="F481" s="237"/>
      <c r="G481" s="245">
        <v>1427.4</v>
      </c>
      <c r="H481" s="246"/>
      <c r="I481" s="574">
        <v>1423.9</v>
      </c>
    </row>
    <row r="482" spans="1:9" ht="20.100000000000001" customHeight="1">
      <c r="A482" s="72">
        <v>8</v>
      </c>
      <c r="B482" s="105" t="s">
        <v>397</v>
      </c>
      <c r="C482" s="238">
        <v>6</v>
      </c>
      <c r="D482" s="245">
        <v>1558.4</v>
      </c>
      <c r="E482" s="245">
        <v>1301.2</v>
      </c>
      <c r="F482" s="237"/>
      <c r="G482" s="245">
        <v>1301.2</v>
      </c>
      <c r="H482" s="246"/>
      <c r="I482" s="574">
        <v>1301.1999800000001</v>
      </c>
    </row>
    <row r="483" spans="1:9" ht="20.100000000000001" customHeight="1">
      <c r="A483" s="72">
        <v>9</v>
      </c>
      <c r="B483" s="105" t="s">
        <v>398</v>
      </c>
      <c r="C483" s="238">
        <v>7</v>
      </c>
      <c r="D483" s="245">
        <v>1514.4</v>
      </c>
      <c r="E483" s="245">
        <v>1242.4000000000001</v>
      </c>
      <c r="F483" s="237"/>
      <c r="G483" s="245">
        <v>1242.4000000000001</v>
      </c>
      <c r="H483" s="246"/>
      <c r="I483" s="574">
        <v>1109.9220499999999</v>
      </c>
    </row>
    <row r="484" spans="1:9" ht="20.100000000000001" customHeight="1">
      <c r="A484" s="72">
        <v>10</v>
      </c>
      <c r="B484" s="105" t="s">
        <v>399</v>
      </c>
      <c r="C484" s="238">
        <v>7</v>
      </c>
      <c r="D484" s="245">
        <v>867.1</v>
      </c>
      <c r="E484" s="245">
        <v>739.3</v>
      </c>
      <c r="F484" s="237"/>
      <c r="G484" s="245">
        <v>739.3</v>
      </c>
      <c r="H484" s="246"/>
      <c r="I484" s="574">
        <v>739.3</v>
      </c>
    </row>
    <row r="485" spans="1:9" ht="20.100000000000001" customHeight="1">
      <c r="A485" s="72">
        <v>11</v>
      </c>
      <c r="B485" s="105" t="s">
        <v>400</v>
      </c>
      <c r="C485" s="238">
        <v>9</v>
      </c>
      <c r="D485" s="245">
        <v>1178.9000000000001</v>
      </c>
      <c r="E485" s="245">
        <v>961.6</v>
      </c>
      <c r="F485" s="237"/>
      <c r="G485" s="245">
        <v>961.6</v>
      </c>
      <c r="H485" s="246"/>
      <c r="I485" s="574">
        <v>914.12</v>
      </c>
    </row>
    <row r="486" spans="1:9" ht="20.100000000000001" customHeight="1">
      <c r="A486" s="72">
        <v>12</v>
      </c>
      <c r="B486" s="105" t="s">
        <v>401</v>
      </c>
      <c r="C486" s="238">
        <v>12</v>
      </c>
      <c r="D486" s="245">
        <v>3358.5</v>
      </c>
      <c r="E486" s="245">
        <v>2850.9</v>
      </c>
      <c r="F486" s="237"/>
      <c r="G486" s="245">
        <v>2850.9</v>
      </c>
      <c r="H486" s="246"/>
      <c r="I486" s="574">
        <v>2789.3649999999998</v>
      </c>
    </row>
    <row r="487" spans="1:9" ht="20.100000000000001" customHeight="1">
      <c r="A487" s="72">
        <v>13</v>
      </c>
      <c r="B487" s="105" t="s">
        <v>402</v>
      </c>
      <c r="C487" s="238">
        <v>10</v>
      </c>
      <c r="D487" s="245">
        <v>542</v>
      </c>
      <c r="E487" s="245">
        <v>452.5</v>
      </c>
      <c r="F487" s="237"/>
      <c r="G487" s="245">
        <v>452.5</v>
      </c>
      <c r="H487" s="246"/>
      <c r="I487" s="574">
        <v>366.589</v>
      </c>
    </row>
    <row r="488" spans="1:9" ht="20.100000000000001" customHeight="1">
      <c r="A488" s="72">
        <v>14</v>
      </c>
      <c r="B488" s="105" t="s">
        <v>403</v>
      </c>
      <c r="C488" s="238">
        <v>5</v>
      </c>
      <c r="D488" s="245">
        <v>1715.7</v>
      </c>
      <c r="E488" s="245">
        <v>1481.7</v>
      </c>
      <c r="F488" s="237"/>
      <c r="G488" s="245">
        <v>1481.7</v>
      </c>
      <c r="H488" s="246"/>
      <c r="I488" s="574">
        <v>1411.37859</v>
      </c>
    </row>
    <row r="489" spans="1:9" ht="20.100000000000001" customHeight="1">
      <c r="A489" s="72">
        <v>15</v>
      </c>
      <c r="B489" s="105" t="s">
        <v>404</v>
      </c>
      <c r="C489" s="238">
        <v>5</v>
      </c>
      <c r="D489" s="245">
        <v>1324.5</v>
      </c>
      <c r="E489" s="245">
        <v>1102.7</v>
      </c>
      <c r="F489" s="237"/>
      <c r="G489" s="245">
        <v>1102.7</v>
      </c>
      <c r="H489" s="246"/>
      <c r="I489" s="574">
        <v>1009.866</v>
      </c>
    </row>
    <row r="490" spans="1:9" ht="20.100000000000001" customHeight="1">
      <c r="A490" s="72">
        <v>16</v>
      </c>
      <c r="B490" s="105" t="s">
        <v>405</v>
      </c>
      <c r="C490" s="238">
        <v>12</v>
      </c>
      <c r="D490" s="245">
        <v>1714.9</v>
      </c>
      <c r="E490" s="245">
        <v>1440.1</v>
      </c>
      <c r="F490" s="237"/>
      <c r="G490" s="245">
        <v>1440.1</v>
      </c>
      <c r="H490" s="246"/>
      <c r="I490" s="574">
        <v>1225.8</v>
      </c>
    </row>
    <row r="491" spans="1:9" ht="20.100000000000001" customHeight="1">
      <c r="A491" s="72">
        <v>17</v>
      </c>
      <c r="B491" s="105" t="s">
        <v>406</v>
      </c>
      <c r="C491" s="238">
        <v>16</v>
      </c>
      <c r="D491" s="245">
        <v>1582.1</v>
      </c>
      <c r="E491" s="245">
        <v>1582.1</v>
      </c>
      <c r="F491" s="237"/>
      <c r="G491" s="245">
        <v>1582.1</v>
      </c>
      <c r="H491" s="246"/>
      <c r="I491" s="574">
        <v>1414.20363</v>
      </c>
    </row>
    <row r="492" spans="1:9" ht="20.100000000000001" customHeight="1">
      <c r="A492" s="72">
        <v>18</v>
      </c>
      <c r="B492" s="105" t="s">
        <v>407</v>
      </c>
      <c r="C492" s="238">
        <v>12</v>
      </c>
      <c r="D492" s="245">
        <v>2112.4</v>
      </c>
      <c r="E492" s="245">
        <v>1912.4</v>
      </c>
      <c r="F492" s="237"/>
      <c r="G492" s="245">
        <v>1912.4</v>
      </c>
      <c r="H492" s="246"/>
      <c r="I492" s="574">
        <v>1639.89</v>
      </c>
    </row>
    <row r="493" spans="1:9" ht="20.100000000000001" customHeight="1">
      <c r="A493" s="72">
        <v>19</v>
      </c>
      <c r="B493" s="105" t="s">
        <v>408</v>
      </c>
      <c r="C493" s="238">
        <v>7</v>
      </c>
      <c r="D493" s="245">
        <v>974.4</v>
      </c>
      <c r="E493" s="245">
        <v>626.20000000000005</v>
      </c>
      <c r="F493" s="237"/>
      <c r="G493" s="245">
        <v>626.20000000000005</v>
      </c>
      <c r="H493" s="246"/>
      <c r="I493" s="574">
        <v>509.24299999999999</v>
      </c>
    </row>
    <row r="494" spans="1:9" ht="20.100000000000001" customHeight="1" thickBot="1">
      <c r="A494" s="553">
        <v>20</v>
      </c>
      <c r="B494" s="554" t="s">
        <v>409</v>
      </c>
      <c r="C494" s="555">
        <v>12</v>
      </c>
      <c r="D494" s="556">
        <v>3080.2</v>
      </c>
      <c r="E494" s="556">
        <v>2387.8000000000002</v>
      </c>
      <c r="F494" s="557"/>
      <c r="G494" s="556">
        <v>2387.8000000000002</v>
      </c>
      <c r="H494" s="596"/>
      <c r="I494" s="593">
        <v>2245.5</v>
      </c>
    </row>
    <row r="495" spans="1:9" ht="30" customHeight="1" thickBot="1">
      <c r="A495" s="68"/>
      <c r="B495" s="69" t="s">
        <v>410</v>
      </c>
      <c r="C495" s="287">
        <v>93</v>
      </c>
      <c r="D495" s="210">
        <f>D498+D504+D525</f>
        <v>29639</v>
      </c>
      <c r="E495" s="210">
        <f>E498+E504+E525</f>
        <v>24699.200000000001</v>
      </c>
      <c r="F495" s="210">
        <v>24699.200000000001</v>
      </c>
      <c r="G495" s="210">
        <f>G498+G504+G525</f>
        <v>24699.200000000001</v>
      </c>
      <c r="H495" s="210">
        <v>0</v>
      </c>
      <c r="I495" s="211">
        <f>I498+I504+I525</f>
        <v>23534.441399999996</v>
      </c>
    </row>
    <row r="496" spans="1:9" ht="20.100000000000001" customHeight="1">
      <c r="A496" s="70"/>
      <c r="B496" s="71" t="s">
        <v>18</v>
      </c>
      <c r="C496" s="288"/>
      <c r="D496" s="289"/>
      <c r="E496" s="289"/>
      <c r="F496" s="289"/>
      <c r="G496" s="289"/>
      <c r="H496" s="289"/>
      <c r="I496" s="290"/>
    </row>
    <row r="497" spans="1:9" ht="20.100000000000001" customHeight="1">
      <c r="A497" s="72">
        <v>1</v>
      </c>
      <c r="B497" s="100" t="s">
        <v>19</v>
      </c>
      <c r="C497" s="291"/>
      <c r="D497" s="267"/>
      <c r="E497" s="267"/>
      <c r="F497" s="267">
        <v>24699.200000000001</v>
      </c>
      <c r="G497" s="267"/>
      <c r="H497" s="267"/>
      <c r="I497" s="587"/>
    </row>
    <row r="498" spans="1:9" ht="38.1" customHeight="1">
      <c r="A498" s="80"/>
      <c r="B498" s="101" t="s">
        <v>20</v>
      </c>
      <c r="C498" s="266">
        <v>33</v>
      </c>
      <c r="D498" s="267">
        <v>16758</v>
      </c>
      <c r="E498" s="267">
        <v>13966.1</v>
      </c>
      <c r="F498" s="267"/>
      <c r="G498" s="267">
        <v>13966.1</v>
      </c>
      <c r="H498" s="267">
        <v>0</v>
      </c>
      <c r="I498" s="587">
        <v>13730.090179999999</v>
      </c>
    </row>
    <row r="499" spans="1:9" ht="20.100000000000001" customHeight="1">
      <c r="A499" s="75"/>
      <c r="B499" s="104" t="s">
        <v>18</v>
      </c>
      <c r="C499" s="292"/>
      <c r="D499" s="265"/>
      <c r="E499" s="265"/>
      <c r="F499" s="265"/>
      <c r="G499" s="265"/>
      <c r="H499" s="265"/>
      <c r="I499" s="575"/>
    </row>
    <row r="500" spans="1:9" ht="20.100000000000001" customHeight="1">
      <c r="A500" s="72">
        <v>1</v>
      </c>
      <c r="B500" s="105" t="s">
        <v>411</v>
      </c>
      <c r="C500" s="277">
        <v>22</v>
      </c>
      <c r="D500" s="235">
        <v>13174.6</v>
      </c>
      <c r="E500" s="235">
        <v>10979.1</v>
      </c>
      <c r="F500" s="235"/>
      <c r="G500" s="235">
        <v>10979.1</v>
      </c>
      <c r="H500" s="235"/>
      <c r="I500" s="574">
        <v>10767.99675</v>
      </c>
    </row>
    <row r="501" spans="1:9" ht="20.100000000000001" customHeight="1">
      <c r="A501" s="72">
        <v>2</v>
      </c>
      <c r="B501" s="105" t="s">
        <v>412</v>
      </c>
      <c r="C501" s="277">
        <v>6</v>
      </c>
      <c r="D501" s="235">
        <v>1058</v>
      </c>
      <c r="E501" s="235">
        <v>882</v>
      </c>
      <c r="F501" s="235"/>
      <c r="G501" s="235">
        <v>882</v>
      </c>
      <c r="H501" s="235"/>
      <c r="I501" s="574">
        <v>881.97805000000005</v>
      </c>
    </row>
    <row r="502" spans="1:9" ht="20.100000000000001" customHeight="1">
      <c r="A502" s="72">
        <v>3</v>
      </c>
      <c r="B502" s="105" t="s">
        <v>413</v>
      </c>
      <c r="C502" s="277">
        <v>2</v>
      </c>
      <c r="D502" s="235">
        <v>1569.4</v>
      </c>
      <c r="E502" s="235">
        <v>1308</v>
      </c>
      <c r="F502" s="235"/>
      <c r="G502" s="235">
        <v>1308</v>
      </c>
      <c r="H502" s="235"/>
      <c r="I502" s="574">
        <v>1307.99874</v>
      </c>
    </row>
    <row r="503" spans="1:9" ht="20.100000000000001" customHeight="1">
      <c r="A503" s="72">
        <v>4</v>
      </c>
      <c r="B503" s="105" t="s">
        <v>414</v>
      </c>
      <c r="C503" s="277">
        <v>3</v>
      </c>
      <c r="D503" s="235">
        <v>956</v>
      </c>
      <c r="E503" s="235">
        <v>797</v>
      </c>
      <c r="F503" s="235"/>
      <c r="G503" s="235">
        <v>797</v>
      </c>
      <c r="H503" s="235"/>
      <c r="I503" s="574">
        <v>772.11663999999996</v>
      </c>
    </row>
    <row r="504" spans="1:9" ht="20.100000000000001" customHeight="1">
      <c r="A504" s="72"/>
      <c r="B504" s="99" t="s">
        <v>25</v>
      </c>
      <c r="C504" s="276">
        <v>55</v>
      </c>
      <c r="D504" s="265">
        <v>12422.599999999999</v>
      </c>
      <c r="E504" s="265">
        <v>10377.24</v>
      </c>
      <c r="F504" s="265">
        <v>0</v>
      </c>
      <c r="G504" s="265">
        <v>10377.24</v>
      </c>
      <c r="H504" s="265">
        <v>0</v>
      </c>
      <c r="I504" s="575">
        <v>9469.1736299999993</v>
      </c>
    </row>
    <row r="505" spans="1:9" ht="20.100000000000001" customHeight="1">
      <c r="A505" s="75"/>
      <c r="B505" s="104" t="s">
        <v>18</v>
      </c>
      <c r="C505" s="292"/>
      <c r="D505" s="265"/>
      <c r="E505" s="265"/>
      <c r="F505" s="265"/>
      <c r="G505" s="265"/>
      <c r="H505" s="265"/>
      <c r="I505" s="575"/>
    </row>
    <row r="506" spans="1:9" ht="20.100000000000001" customHeight="1">
      <c r="A506" s="72">
        <v>1</v>
      </c>
      <c r="B506" s="105" t="s">
        <v>415</v>
      </c>
      <c r="C506" s="277">
        <v>6</v>
      </c>
      <c r="D506" s="235">
        <v>546.4</v>
      </c>
      <c r="E506" s="235">
        <v>455</v>
      </c>
      <c r="F506" s="235"/>
      <c r="G506" s="235">
        <v>455</v>
      </c>
      <c r="H506" s="235"/>
      <c r="I506" s="574">
        <v>422.20145000000002</v>
      </c>
    </row>
    <row r="507" spans="1:9" ht="20.100000000000001" customHeight="1">
      <c r="A507" s="72">
        <v>2</v>
      </c>
      <c r="B507" s="105" t="s">
        <v>416</v>
      </c>
      <c r="C507" s="277">
        <v>5</v>
      </c>
      <c r="D507" s="235">
        <v>1017.7</v>
      </c>
      <c r="E507" s="235">
        <v>848</v>
      </c>
      <c r="F507" s="235"/>
      <c r="G507" s="235">
        <v>848</v>
      </c>
      <c r="H507" s="235"/>
      <c r="I507" s="574">
        <v>786.56474000000003</v>
      </c>
    </row>
    <row r="508" spans="1:9" ht="20.100000000000001" customHeight="1">
      <c r="A508" s="72">
        <v>3</v>
      </c>
      <c r="B508" s="105" t="s">
        <v>417</v>
      </c>
      <c r="C508" s="277">
        <v>0</v>
      </c>
      <c r="D508" s="235">
        <v>811.9</v>
      </c>
      <c r="E508" s="235">
        <v>676.1</v>
      </c>
      <c r="F508" s="235"/>
      <c r="G508" s="235">
        <v>676.1</v>
      </c>
      <c r="H508" s="235"/>
      <c r="I508" s="574">
        <v>417.33485999999999</v>
      </c>
    </row>
    <row r="509" spans="1:9" ht="20.100000000000001" customHeight="1">
      <c r="A509" s="72">
        <v>4</v>
      </c>
      <c r="B509" s="105" t="s">
        <v>418</v>
      </c>
      <c r="C509" s="277">
        <v>2</v>
      </c>
      <c r="D509" s="235">
        <v>514.70000000000005</v>
      </c>
      <c r="E509" s="235">
        <v>429</v>
      </c>
      <c r="F509" s="235"/>
      <c r="G509" s="235">
        <v>429</v>
      </c>
      <c r="H509" s="235"/>
      <c r="I509" s="574">
        <v>361.50369000000001</v>
      </c>
    </row>
    <row r="510" spans="1:9" ht="20.100000000000001" customHeight="1">
      <c r="A510" s="72">
        <v>5</v>
      </c>
      <c r="B510" s="105" t="s">
        <v>419</v>
      </c>
      <c r="C510" s="277">
        <v>4</v>
      </c>
      <c r="D510" s="235">
        <v>388.6</v>
      </c>
      <c r="E510" s="235">
        <v>324</v>
      </c>
      <c r="F510" s="235"/>
      <c r="G510" s="235">
        <v>324</v>
      </c>
      <c r="H510" s="235"/>
      <c r="I510" s="574">
        <v>321.68644999999998</v>
      </c>
    </row>
    <row r="511" spans="1:9" ht="20.100000000000001" customHeight="1">
      <c r="A511" s="72">
        <v>6</v>
      </c>
      <c r="B511" s="105" t="s">
        <v>420</v>
      </c>
      <c r="C511" s="277">
        <v>3</v>
      </c>
      <c r="D511" s="235">
        <v>297.3</v>
      </c>
      <c r="E511" s="235">
        <v>255.24</v>
      </c>
      <c r="F511" s="235"/>
      <c r="G511" s="235">
        <v>255.24</v>
      </c>
      <c r="H511" s="235"/>
      <c r="I511" s="574">
        <v>255.24</v>
      </c>
    </row>
    <row r="512" spans="1:9" ht="20.100000000000001" customHeight="1">
      <c r="A512" s="72">
        <v>7</v>
      </c>
      <c r="B512" s="105" t="s">
        <v>421</v>
      </c>
      <c r="C512" s="277">
        <v>2</v>
      </c>
      <c r="D512" s="235">
        <v>425</v>
      </c>
      <c r="E512" s="235">
        <v>369.8</v>
      </c>
      <c r="F512" s="235"/>
      <c r="G512" s="235">
        <v>369.8</v>
      </c>
      <c r="H512" s="235"/>
      <c r="I512" s="574">
        <v>350.30964999999998</v>
      </c>
    </row>
    <row r="513" spans="1:9" ht="20.100000000000001" customHeight="1">
      <c r="A513" s="72">
        <v>8</v>
      </c>
      <c r="B513" s="105" t="s">
        <v>422</v>
      </c>
      <c r="C513" s="277">
        <v>4</v>
      </c>
      <c r="D513" s="235">
        <v>461.1</v>
      </c>
      <c r="E513" s="235">
        <v>384</v>
      </c>
      <c r="F513" s="235"/>
      <c r="G513" s="235">
        <v>384</v>
      </c>
      <c r="H513" s="235"/>
      <c r="I513" s="574">
        <v>377.67304000000001</v>
      </c>
    </row>
    <row r="514" spans="1:9" ht="20.100000000000001" customHeight="1">
      <c r="A514" s="72">
        <v>9</v>
      </c>
      <c r="B514" s="105" t="s">
        <v>423</v>
      </c>
      <c r="C514" s="277">
        <v>3</v>
      </c>
      <c r="D514" s="235">
        <v>564.4</v>
      </c>
      <c r="E514" s="235">
        <v>470</v>
      </c>
      <c r="F514" s="235"/>
      <c r="G514" s="235">
        <v>470</v>
      </c>
      <c r="H514" s="235"/>
      <c r="I514" s="574">
        <v>445.29919999999998</v>
      </c>
    </row>
    <row r="515" spans="1:9" ht="20.100000000000001" customHeight="1">
      <c r="A515" s="72">
        <v>10</v>
      </c>
      <c r="B515" s="105" t="s">
        <v>424</v>
      </c>
      <c r="C515" s="277">
        <v>2</v>
      </c>
      <c r="D515" s="235">
        <v>502.5</v>
      </c>
      <c r="E515" s="235">
        <v>419</v>
      </c>
      <c r="F515" s="235"/>
      <c r="G515" s="235">
        <v>419</v>
      </c>
      <c r="H515" s="235"/>
      <c r="I515" s="574">
        <v>415.84665000000001</v>
      </c>
    </row>
    <row r="516" spans="1:9" ht="20.100000000000001" customHeight="1">
      <c r="A516" s="112">
        <v>11</v>
      </c>
      <c r="B516" s="113" t="s">
        <v>425</v>
      </c>
      <c r="C516" s="293">
        <v>6</v>
      </c>
      <c r="D516" s="294">
        <v>1063.5</v>
      </c>
      <c r="E516" s="294">
        <v>886</v>
      </c>
      <c r="F516" s="294"/>
      <c r="G516" s="294">
        <v>886</v>
      </c>
      <c r="H516" s="294"/>
      <c r="I516" s="597">
        <v>885.16058999999996</v>
      </c>
    </row>
    <row r="517" spans="1:9" ht="20.100000000000001" customHeight="1">
      <c r="A517" s="72">
        <v>12</v>
      </c>
      <c r="B517" s="105" t="s">
        <v>426</v>
      </c>
      <c r="C517" s="277">
        <v>3</v>
      </c>
      <c r="D517" s="235">
        <v>530.79999999999995</v>
      </c>
      <c r="E517" s="235">
        <v>442</v>
      </c>
      <c r="F517" s="235"/>
      <c r="G517" s="235">
        <v>442</v>
      </c>
      <c r="H517" s="235"/>
      <c r="I517" s="574">
        <v>427.87013000000002</v>
      </c>
    </row>
    <row r="518" spans="1:9" ht="20.100000000000001" customHeight="1">
      <c r="A518" s="72">
        <v>13</v>
      </c>
      <c r="B518" s="105" t="s">
        <v>427</v>
      </c>
      <c r="C518" s="277">
        <v>2</v>
      </c>
      <c r="D518" s="235">
        <v>507</v>
      </c>
      <c r="E518" s="235">
        <v>423</v>
      </c>
      <c r="F518" s="235"/>
      <c r="G518" s="235">
        <v>423</v>
      </c>
      <c r="H518" s="235"/>
      <c r="I518" s="574">
        <v>422.55338</v>
      </c>
    </row>
    <row r="519" spans="1:9" ht="20.100000000000001" customHeight="1">
      <c r="A519" s="72">
        <v>14</v>
      </c>
      <c r="B519" s="105" t="s">
        <v>398</v>
      </c>
      <c r="C519" s="277">
        <v>2</v>
      </c>
      <c r="D519" s="235">
        <v>779.4</v>
      </c>
      <c r="E519" s="235">
        <v>650</v>
      </c>
      <c r="F519" s="235"/>
      <c r="G519" s="235">
        <v>650</v>
      </c>
      <c r="H519" s="235"/>
      <c r="I519" s="574">
        <v>640.30659000000003</v>
      </c>
    </row>
    <row r="520" spans="1:9" ht="20.100000000000001" customHeight="1">
      <c r="A520" s="72">
        <v>15</v>
      </c>
      <c r="B520" s="105" t="s">
        <v>428</v>
      </c>
      <c r="C520" s="277">
        <v>2</v>
      </c>
      <c r="D520" s="235">
        <v>869.5</v>
      </c>
      <c r="E520" s="235">
        <v>725</v>
      </c>
      <c r="F520" s="235"/>
      <c r="G520" s="235">
        <v>725</v>
      </c>
      <c r="H520" s="235"/>
      <c r="I520" s="574">
        <v>618.11746000000005</v>
      </c>
    </row>
    <row r="521" spans="1:9" ht="20.100000000000001" customHeight="1">
      <c r="A521" s="72">
        <v>16</v>
      </c>
      <c r="B521" s="105" t="s">
        <v>429</v>
      </c>
      <c r="C521" s="277">
        <v>0</v>
      </c>
      <c r="D521" s="235">
        <v>959</v>
      </c>
      <c r="E521" s="235">
        <v>799</v>
      </c>
      <c r="F521" s="235"/>
      <c r="G521" s="235">
        <v>799</v>
      </c>
      <c r="H521" s="235"/>
      <c r="I521" s="574">
        <v>636.97328000000005</v>
      </c>
    </row>
    <row r="522" spans="1:9" ht="20.100000000000001" customHeight="1">
      <c r="A522" s="72">
        <v>17</v>
      </c>
      <c r="B522" s="105" t="s">
        <v>430</v>
      </c>
      <c r="C522" s="277">
        <v>6</v>
      </c>
      <c r="D522" s="235">
        <v>592.29999999999995</v>
      </c>
      <c r="E522" s="235">
        <v>496.1</v>
      </c>
      <c r="F522" s="235"/>
      <c r="G522" s="235">
        <v>496.1</v>
      </c>
      <c r="H522" s="235"/>
      <c r="I522" s="574">
        <v>485.13834000000003</v>
      </c>
    </row>
    <row r="523" spans="1:9" ht="20.100000000000001" customHeight="1">
      <c r="A523" s="72">
        <v>18</v>
      </c>
      <c r="B523" s="105" t="s">
        <v>431</v>
      </c>
      <c r="C523" s="277">
        <v>1</v>
      </c>
      <c r="D523" s="235">
        <v>718</v>
      </c>
      <c r="E523" s="235">
        <v>598</v>
      </c>
      <c r="F523" s="235"/>
      <c r="G523" s="235">
        <v>598</v>
      </c>
      <c r="H523" s="235"/>
      <c r="I523" s="574">
        <v>537.11406999999997</v>
      </c>
    </row>
    <row r="524" spans="1:9" ht="20.100000000000001" customHeight="1">
      <c r="A524" s="72">
        <v>19</v>
      </c>
      <c r="B524" s="105" t="s">
        <v>432</v>
      </c>
      <c r="C524" s="277">
        <v>2</v>
      </c>
      <c r="D524" s="235">
        <v>873.5</v>
      </c>
      <c r="E524" s="235">
        <v>728</v>
      </c>
      <c r="F524" s="235"/>
      <c r="G524" s="235">
        <v>728</v>
      </c>
      <c r="H524" s="235"/>
      <c r="I524" s="574">
        <v>662.28006000000005</v>
      </c>
    </row>
    <row r="525" spans="1:9" ht="20.100000000000001" customHeight="1">
      <c r="A525" s="81"/>
      <c r="B525" s="99" t="s">
        <v>53</v>
      </c>
      <c r="C525" s="292">
        <v>5</v>
      </c>
      <c r="D525" s="265">
        <v>458.4</v>
      </c>
      <c r="E525" s="265">
        <v>355.86</v>
      </c>
      <c r="F525" s="265">
        <v>0</v>
      </c>
      <c r="G525" s="265">
        <v>355.86</v>
      </c>
      <c r="H525" s="265">
        <v>0</v>
      </c>
      <c r="I525" s="575">
        <v>335.17759000000001</v>
      </c>
    </row>
    <row r="526" spans="1:9" ht="20.100000000000001" customHeight="1">
      <c r="A526" s="75"/>
      <c r="B526" s="104" t="s">
        <v>18</v>
      </c>
      <c r="C526" s="292"/>
      <c r="D526" s="265"/>
      <c r="E526" s="265"/>
      <c r="F526" s="265"/>
      <c r="G526" s="265"/>
      <c r="H526" s="265"/>
      <c r="I526" s="575"/>
    </row>
    <row r="527" spans="1:9" ht="20.100000000000001" customHeight="1">
      <c r="A527" s="72">
        <v>1</v>
      </c>
      <c r="B527" s="114" t="s">
        <v>433</v>
      </c>
      <c r="C527" s="277">
        <v>1</v>
      </c>
      <c r="D527" s="235">
        <v>219.7</v>
      </c>
      <c r="E527" s="235">
        <v>175.76</v>
      </c>
      <c r="F527" s="235"/>
      <c r="G527" s="235">
        <v>175.76</v>
      </c>
      <c r="H527" s="235"/>
      <c r="I527" s="574">
        <v>169.26038</v>
      </c>
    </row>
    <row r="528" spans="1:9" ht="20.100000000000001" customHeight="1">
      <c r="A528" s="72">
        <v>2</v>
      </c>
      <c r="B528" s="114" t="s">
        <v>434</v>
      </c>
      <c r="C528" s="277">
        <v>2</v>
      </c>
      <c r="D528" s="235">
        <v>171.7</v>
      </c>
      <c r="E528" s="235">
        <v>139.9</v>
      </c>
      <c r="F528" s="235"/>
      <c r="G528" s="235">
        <v>139.9</v>
      </c>
      <c r="H528" s="235"/>
      <c r="I528" s="574">
        <v>130.78173000000001</v>
      </c>
    </row>
    <row r="529" spans="1:9" ht="20.100000000000001" customHeight="1" thickBot="1">
      <c r="A529" s="553">
        <v>3</v>
      </c>
      <c r="B529" s="598" t="s">
        <v>435</v>
      </c>
      <c r="C529" s="599">
        <v>2</v>
      </c>
      <c r="D529" s="600">
        <v>67</v>
      </c>
      <c r="E529" s="600">
        <v>40.200000000000003</v>
      </c>
      <c r="F529" s="600"/>
      <c r="G529" s="600">
        <v>40.200000000000003</v>
      </c>
      <c r="H529" s="600"/>
      <c r="I529" s="593">
        <v>35.135480000000001</v>
      </c>
    </row>
    <row r="530" spans="1:9" ht="27.75" customHeight="1" thickBot="1">
      <c r="A530" s="115"/>
      <c r="B530" s="69" t="s">
        <v>436</v>
      </c>
      <c r="C530" s="295">
        <f t="shared" ref="C530:G530" si="36">C533+C542+C569</f>
        <v>120</v>
      </c>
      <c r="D530" s="239">
        <f t="shared" si="36"/>
        <v>61500.999999999993</v>
      </c>
      <c r="E530" s="239">
        <f t="shared" si="36"/>
        <v>51250.8</v>
      </c>
      <c r="F530" s="239">
        <v>51250.8</v>
      </c>
      <c r="G530" s="239">
        <f t="shared" si="36"/>
        <v>51250.8</v>
      </c>
      <c r="H530" s="239">
        <f>H533+H542+H569</f>
        <v>0</v>
      </c>
      <c r="I530" s="240">
        <f>I533+I542+I569</f>
        <v>45839.037419999993</v>
      </c>
    </row>
    <row r="531" spans="1:9" ht="20.100000000000001" customHeight="1">
      <c r="A531" s="70"/>
      <c r="B531" s="71" t="s">
        <v>18</v>
      </c>
      <c r="C531" s="296"/>
      <c r="D531" s="231"/>
      <c r="E531" s="262"/>
      <c r="F531" s="262"/>
      <c r="G531" s="262"/>
      <c r="H531" s="262"/>
      <c r="I531" s="263"/>
    </row>
    <row r="532" spans="1:9" ht="20.100000000000001" customHeight="1">
      <c r="A532" s="72">
        <v>1</v>
      </c>
      <c r="B532" s="100" t="s">
        <v>19</v>
      </c>
      <c r="C532" s="297"/>
      <c r="D532" s="234"/>
      <c r="E532" s="235"/>
      <c r="F532" s="265">
        <v>51250.8</v>
      </c>
      <c r="G532" s="235"/>
      <c r="H532" s="235"/>
      <c r="I532" s="574"/>
    </row>
    <row r="533" spans="1:9" ht="38.1" customHeight="1">
      <c r="A533" s="80"/>
      <c r="B533" s="101" t="s">
        <v>20</v>
      </c>
      <c r="C533" s="291">
        <f t="shared" ref="C533:H533" si="37">C535+C536+C537+C538+C539+C540+C541</f>
        <v>41</v>
      </c>
      <c r="D533" s="267">
        <f t="shared" si="37"/>
        <v>33049.5</v>
      </c>
      <c r="E533" s="267">
        <f t="shared" si="37"/>
        <v>28340.000000000004</v>
      </c>
      <c r="F533" s="267">
        <f t="shared" si="37"/>
        <v>0</v>
      </c>
      <c r="G533" s="267">
        <f t="shared" si="37"/>
        <v>28340.000000000004</v>
      </c>
      <c r="H533" s="267">
        <f t="shared" si="37"/>
        <v>0</v>
      </c>
      <c r="I533" s="587">
        <f>I535+I536+I537+I538+I539+I540+I541</f>
        <v>25364.879139999994</v>
      </c>
    </row>
    <row r="534" spans="1:9" ht="20.100000000000001" customHeight="1">
      <c r="A534" s="75"/>
      <c r="B534" s="104" t="s">
        <v>18</v>
      </c>
      <c r="C534" s="298"/>
      <c r="D534" s="235"/>
      <c r="E534" s="235"/>
      <c r="F534" s="235"/>
      <c r="G534" s="235"/>
      <c r="H534" s="235"/>
      <c r="I534" s="574"/>
    </row>
    <row r="535" spans="1:9" ht="20.100000000000001" customHeight="1">
      <c r="A535" s="72">
        <v>1</v>
      </c>
      <c r="B535" s="87" t="s">
        <v>437</v>
      </c>
      <c r="C535" s="238">
        <v>19</v>
      </c>
      <c r="D535" s="235">
        <v>26013.9</v>
      </c>
      <c r="E535" s="235">
        <v>22829.7</v>
      </c>
      <c r="F535" s="235"/>
      <c r="G535" s="235">
        <v>22829.7</v>
      </c>
      <c r="H535" s="235"/>
      <c r="I535" s="601">
        <v>20398.193319999998</v>
      </c>
    </row>
    <row r="536" spans="1:9" ht="20.100000000000001" customHeight="1">
      <c r="A536" s="72">
        <v>2</v>
      </c>
      <c r="B536" s="105" t="s">
        <v>438</v>
      </c>
      <c r="C536" s="238">
        <v>3</v>
      </c>
      <c r="D536" s="235">
        <v>1491.4</v>
      </c>
      <c r="E536" s="235">
        <v>1048.9000000000001</v>
      </c>
      <c r="F536" s="235"/>
      <c r="G536" s="235">
        <v>1048.9000000000001</v>
      </c>
      <c r="H536" s="235"/>
      <c r="I536" s="574">
        <v>839.88341000000003</v>
      </c>
    </row>
    <row r="537" spans="1:9" ht="20.100000000000001" customHeight="1">
      <c r="A537" s="72">
        <v>3</v>
      </c>
      <c r="B537" s="105" t="s">
        <v>439</v>
      </c>
      <c r="C537" s="238">
        <v>7</v>
      </c>
      <c r="D537" s="235">
        <v>1824.8</v>
      </c>
      <c r="E537" s="235">
        <v>1283.4000000000001</v>
      </c>
      <c r="F537" s="235"/>
      <c r="G537" s="235">
        <v>1283.4000000000001</v>
      </c>
      <c r="H537" s="235">
        <v>0</v>
      </c>
      <c r="I537" s="574">
        <v>1189.4376199999999</v>
      </c>
    </row>
    <row r="538" spans="1:9" ht="20.100000000000001" customHeight="1">
      <c r="A538" s="72">
        <v>4</v>
      </c>
      <c r="B538" s="87" t="s">
        <v>440</v>
      </c>
      <c r="C538" s="238">
        <v>4</v>
      </c>
      <c r="D538" s="235">
        <v>1647.3</v>
      </c>
      <c r="E538" s="235">
        <v>1372.7</v>
      </c>
      <c r="F538" s="235"/>
      <c r="G538" s="235">
        <v>1372.7</v>
      </c>
      <c r="H538" s="235"/>
      <c r="I538" s="574">
        <v>1370.7638899999999</v>
      </c>
    </row>
    <row r="539" spans="1:9" ht="20.100000000000001" customHeight="1">
      <c r="A539" s="72">
        <v>5</v>
      </c>
      <c r="B539" s="602" t="s">
        <v>441</v>
      </c>
      <c r="C539" s="603">
        <v>4</v>
      </c>
      <c r="D539" s="604">
        <v>1182.5</v>
      </c>
      <c r="E539" s="604">
        <v>985.5</v>
      </c>
      <c r="F539" s="604"/>
      <c r="G539" s="604">
        <v>985.5</v>
      </c>
      <c r="H539" s="604"/>
      <c r="I539" s="605">
        <v>823.31775000000005</v>
      </c>
    </row>
    <row r="540" spans="1:9" ht="20.100000000000001" customHeight="1">
      <c r="A540" s="72">
        <v>6</v>
      </c>
      <c r="B540" s="87" t="s">
        <v>442</v>
      </c>
      <c r="C540" s="238">
        <v>1</v>
      </c>
      <c r="D540" s="235">
        <v>352.6</v>
      </c>
      <c r="E540" s="235">
        <v>282.8</v>
      </c>
      <c r="F540" s="235"/>
      <c r="G540" s="235">
        <v>282.8</v>
      </c>
      <c r="H540" s="235"/>
      <c r="I540" s="574">
        <v>206.28428</v>
      </c>
    </row>
    <row r="541" spans="1:9" ht="20.100000000000001" customHeight="1">
      <c r="A541" s="72">
        <v>7</v>
      </c>
      <c r="B541" s="87" t="s">
        <v>443</v>
      </c>
      <c r="C541" s="238">
        <v>3</v>
      </c>
      <c r="D541" s="235">
        <v>537</v>
      </c>
      <c r="E541" s="235">
        <v>537</v>
      </c>
      <c r="F541" s="235"/>
      <c r="G541" s="235">
        <v>537</v>
      </c>
      <c r="H541" s="235">
        <v>0</v>
      </c>
      <c r="I541" s="574">
        <v>536.99887000000001</v>
      </c>
    </row>
    <row r="542" spans="1:9" ht="20.100000000000001" customHeight="1">
      <c r="A542" s="72"/>
      <c r="B542" s="99" t="s">
        <v>25</v>
      </c>
      <c r="C542" s="292">
        <f t="shared" ref="C542:H542" si="38">C544+C545+C546+C547+C548+C549+C550+C551+C552+C553+C554+C555+C556+C557+C558+C559+C560+C561+C562+C563+C564+C565+C566+C567+C568</f>
        <v>69</v>
      </c>
      <c r="D542" s="265">
        <f t="shared" si="38"/>
        <v>26427.399999999998</v>
      </c>
      <c r="E542" s="265">
        <f t="shared" si="38"/>
        <v>21266.100000000006</v>
      </c>
      <c r="F542" s="265">
        <f t="shared" si="38"/>
        <v>0</v>
      </c>
      <c r="G542" s="265">
        <f t="shared" si="38"/>
        <v>21266.100000000006</v>
      </c>
      <c r="H542" s="265">
        <f t="shared" si="38"/>
        <v>0</v>
      </c>
      <c r="I542" s="588">
        <f>I544+I545+I546+I547+I548+I549+I550+I551+I552+I553+I554+I555+I556+I557+I558+I559+I560+I561+I562+I563+I564+I565+I566+I567+I568</f>
        <v>19135.81062</v>
      </c>
    </row>
    <row r="543" spans="1:9" ht="20.100000000000001" customHeight="1">
      <c r="A543" s="75"/>
      <c r="B543" s="104" t="s">
        <v>18</v>
      </c>
      <c r="C543" s="298"/>
      <c r="D543" s="235"/>
      <c r="E543" s="235"/>
      <c r="F543" s="235"/>
      <c r="G543" s="235"/>
      <c r="H543" s="299"/>
      <c r="I543" s="300"/>
    </row>
    <row r="544" spans="1:9" ht="20.100000000000001" customHeight="1">
      <c r="A544" s="72">
        <v>1</v>
      </c>
      <c r="B544" s="105" t="s">
        <v>444</v>
      </c>
      <c r="C544" s="238">
        <v>2</v>
      </c>
      <c r="D544" s="235">
        <v>680</v>
      </c>
      <c r="E544" s="235">
        <v>566.6</v>
      </c>
      <c r="F544" s="235">
        <f>E544-G544</f>
        <v>0</v>
      </c>
      <c r="G544" s="235">
        <v>566.6</v>
      </c>
      <c r="H544" s="235"/>
      <c r="I544" s="594">
        <v>544.57182999999998</v>
      </c>
    </row>
    <row r="545" spans="1:9" ht="20.100000000000001" customHeight="1">
      <c r="A545" s="72">
        <v>2</v>
      </c>
      <c r="B545" s="105" t="s">
        <v>445</v>
      </c>
      <c r="C545" s="238">
        <v>2</v>
      </c>
      <c r="D545" s="235">
        <v>1229.5</v>
      </c>
      <c r="E545" s="235">
        <v>1024.7</v>
      </c>
      <c r="F545" s="235"/>
      <c r="G545" s="235">
        <v>1024.7</v>
      </c>
      <c r="H545" s="235"/>
      <c r="I545" s="594">
        <v>1023.95417</v>
      </c>
    </row>
    <row r="546" spans="1:9" ht="20.100000000000001" customHeight="1">
      <c r="A546" s="72">
        <v>3</v>
      </c>
      <c r="B546" s="105" t="s">
        <v>446</v>
      </c>
      <c r="C546" s="238"/>
      <c r="D546" s="235">
        <v>232.4</v>
      </c>
      <c r="E546" s="235">
        <v>193.6</v>
      </c>
      <c r="F546" s="235">
        <v>0</v>
      </c>
      <c r="G546" s="235">
        <v>193.6</v>
      </c>
      <c r="H546" s="235">
        <v>0</v>
      </c>
      <c r="I546" s="594">
        <v>134.38354000000001</v>
      </c>
    </row>
    <row r="547" spans="1:9" ht="20.100000000000001" customHeight="1">
      <c r="A547" s="72">
        <v>4</v>
      </c>
      <c r="B547" s="105" t="s">
        <v>447</v>
      </c>
      <c r="C547" s="238">
        <v>2</v>
      </c>
      <c r="D547" s="235">
        <v>824.9</v>
      </c>
      <c r="E547" s="235">
        <v>687.5</v>
      </c>
      <c r="F547" s="235"/>
      <c r="G547" s="235">
        <v>687.5</v>
      </c>
      <c r="H547" s="235"/>
      <c r="I547" s="594">
        <v>647.54264000000001</v>
      </c>
    </row>
    <row r="548" spans="1:9" ht="20.100000000000001" customHeight="1">
      <c r="A548" s="72">
        <v>5</v>
      </c>
      <c r="B548" s="105" t="s">
        <v>448</v>
      </c>
      <c r="C548" s="238">
        <v>6</v>
      </c>
      <c r="D548" s="235">
        <f>891+100+286.1</f>
        <v>1277.0999999999999</v>
      </c>
      <c r="E548" s="235">
        <v>937.7</v>
      </c>
      <c r="F548" s="235"/>
      <c r="G548" s="235">
        <v>937.7</v>
      </c>
      <c r="H548" s="235"/>
      <c r="I548" s="594">
        <v>590.56380999999999</v>
      </c>
    </row>
    <row r="549" spans="1:9" ht="20.100000000000001" customHeight="1">
      <c r="A549" s="72">
        <v>6</v>
      </c>
      <c r="B549" s="105" t="s">
        <v>449</v>
      </c>
      <c r="C549" s="238">
        <v>2</v>
      </c>
      <c r="D549" s="235">
        <v>2231.6999999999998</v>
      </c>
      <c r="E549" s="235">
        <v>1859.7</v>
      </c>
      <c r="F549" s="235"/>
      <c r="G549" s="235">
        <v>1859.7</v>
      </c>
      <c r="H549" s="235">
        <v>0</v>
      </c>
      <c r="I549" s="594">
        <v>1431.8150000000001</v>
      </c>
    </row>
    <row r="550" spans="1:9" ht="20.100000000000001" customHeight="1">
      <c r="A550" s="72">
        <v>7</v>
      </c>
      <c r="B550" s="105" t="s">
        <v>450</v>
      </c>
      <c r="C550" s="238">
        <v>5</v>
      </c>
      <c r="D550" s="235">
        <v>1821.9</v>
      </c>
      <c r="E550" s="235">
        <v>1518.3</v>
      </c>
      <c r="F550" s="235"/>
      <c r="G550" s="235">
        <v>1518.3</v>
      </c>
      <c r="H550" s="235"/>
      <c r="I550" s="594">
        <v>1510.3063099999999</v>
      </c>
    </row>
    <row r="551" spans="1:9" ht="20.100000000000001" customHeight="1">
      <c r="A551" s="72">
        <v>8</v>
      </c>
      <c r="B551" s="105" t="s">
        <v>451</v>
      </c>
      <c r="C551" s="238">
        <v>1</v>
      </c>
      <c r="D551" s="245">
        <v>668.2</v>
      </c>
      <c r="E551" s="245">
        <v>519.79999999999995</v>
      </c>
      <c r="F551" s="245"/>
      <c r="G551" s="245">
        <v>519.79999999999995</v>
      </c>
      <c r="H551" s="283"/>
      <c r="I551" s="606">
        <v>481.12745000000001</v>
      </c>
    </row>
    <row r="552" spans="1:9" ht="20.100000000000001" customHeight="1">
      <c r="A552" s="72">
        <v>9</v>
      </c>
      <c r="B552" s="116" t="s">
        <v>452</v>
      </c>
      <c r="C552" s="238">
        <v>4</v>
      </c>
      <c r="D552" s="235">
        <v>824.1</v>
      </c>
      <c r="E552" s="235">
        <v>618.70000000000005</v>
      </c>
      <c r="F552" s="235">
        <v>0</v>
      </c>
      <c r="G552" s="235">
        <v>618.70000000000005</v>
      </c>
      <c r="H552" s="235"/>
      <c r="I552" s="594">
        <v>560.50882000000001</v>
      </c>
    </row>
    <row r="553" spans="1:9" ht="20.100000000000001" customHeight="1">
      <c r="A553" s="72">
        <v>10</v>
      </c>
      <c r="B553" s="105" t="s">
        <v>453</v>
      </c>
      <c r="C553" s="238">
        <v>3</v>
      </c>
      <c r="D553" s="235">
        <v>1206.8</v>
      </c>
      <c r="E553" s="235">
        <v>1005.6</v>
      </c>
      <c r="F553" s="235"/>
      <c r="G553" s="235">
        <v>1005.6</v>
      </c>
      <c r="H553" s="235"/>
      <c r="I553" s="594">
        <v>974.58708000000001</v>
      </c>
    </row>
    <row r="554" spans="1:9" ht="20.100000000000001" customHeight="1">
      <c r="A554" s="72">
        <v>11</v>
      </c>
      <c r="B554" s="602" t="s">
        <v>454</v>
      </c>
      <c r="C554" s="603">
        <v>5</v>
      </c>
      <c r="D554" s="604">
        <v>1555.4</v>
      </c>
      <c r="E554" s="604">
        <v>1365.3</v>
      </c>
      <c r="F554" s="604"/>
      <c r="G554" s="604">
        <v>1365.3</v>
      </c>
      <c r="H554" s="604"/>
      <c r="I554" s="607">
        <v>1215.7774099999999</v>
      </c>
    </row>
    <row r="555" spans="1:9" ht="20.100000000000001" customHeight="1">
      <c r="A555" s="72">
        <v>12</v>
      </c>
      <c r="B555" s="105" t="s">
        <v>455</v>
      </c>
      <c r="C555" s="238">
        <v>2</v>
      </c>
      <c r="D555" s="235">
        <v>682.2</v>
      </c>
      <c r="E555" s="235">
        <v>568.4</v>
      </c>
      <c r="F555" s="235"/>
      <c r="G555" s="235">
        <v>568.4</v>
      </c>
      <c r="H555" s="235"/>
      <c r="I555" s="594">
        <v>525.40746999999999</v>
      </c>
    </row>
    <row r="556" spans="1:9" ht="20.100000000000001" customHeight="1">
      <c r="A556" s="72">
        <v>13</v>
      </c>
      <c r="B556" s="105" t="s">
        <v>456</v>
      </c>
      <c r="C556" s="238">
        <v>4</v>
      </c>
      <c r="D556" s="235">
        <v>2280</v>
      </c>
      <c r="E556" s="235">
        <v>2092.6999999999998</v>
      </c>
      <c r="F556" s="235"/>
      <c r="G556" s="235">
        <v>2092.6999999999998</v>
      </c>
      <c r="H556" s="235"/>
      <c r="I556" s="594">
        <v>2000.4883500000001</v>
      </c>
    </row>
    <row r="557" spans="1:9" ht="20.100000000000001" customHeight="1">
      <c r="A557" s="72">
        <v>14</v>
      </c>
      <c r="B557" s="105" t="s">
        <v>457</v>
      </c>
      <c r="C557" s="301">
        <v>3</v>
      </c>
      <c r="D557" s="234">
        <v>613.4</v>
      </c>
      <c r="E557" s="235">
        <v>511.2</v>
      </c>
      <c r="F557" s="235"/>
      <c r="G557" s="235">
        <v>511.2</v>
      </c>
      <c r="H557" s="235"/>
      <c r="I557" s="594">
        <v>509.59406000000001</v>
      </c>
    </row>
    <row r="558" spans="1:9" ht="20.100000000000001" customHeight="1">
      <c r="A558" s="72">
        <v>15</v>
      </c>
      <c r="B558" s="117" t="s">
        <v>458</v>
      </c>
      <c r="C558" s="301">
        <v>3</v>
      </c>
      <c r="D558" s="234">
        <v>531.70000000000005</v>
      </c>
      <c r="E558" s="235">
        <v>443.1</v>
      </c>
      <c r="F558" s="235"/>
      <c r="G558" s="235">
        <v>443.1</v>
      </c>
      <c r="H558" s="235"/>
      <c r="I558" s="594">
        <v>438.54818</v>
      </c>
    </row>
    <row r="559" spans="1:9" ht="20.100000000000001" customHeight="1">
      <c r="A559" s="72">
        <v>16</v>
      </c>
      <c r="B559" s="114" t="s">
        <v>398</v>
      </c>
      <c r="C559" s="238">
        <v>3</v>
      </c>
      <c r="D559" s="235">
        <v>324.2</v>
      </c>
      <c r="E559" s="235">
        <v>243.2</v>
      </c>
      <c r="F559" s="235"/>
      <c r="G559" s="235">
        <v>243.2</v>
      </c>
      <c r="H559" s="235"/>
      <c r="I559" s="594">
        <v>183.97640000000001</v>
      </c>
    </row>
    <row r="560" spans="1:9" ht="20.100000000000001" customHeight="1">
      <c r="A560" s="72">
        <v>17</v>
      </c>
      <c r="B560" s="105" t="s">
        <v>459</v>
      </c>
      <c r="C560" s="238">
        <v>5</v>
      </c>
      <c r="D560" s="200">
        <v>1821.8</v>
      </c>
      <c r="E560" s="200">
        <v>1300</v>
      </c>
      <c r="F560" s="200"/>
      <c r="G560" s="200">
        <v>1300</v>
      </c>
      <c r="H560" s="200">
        <v>0</v>
      </c>
      <c r="I560" s="608">
        <v>1083.2224699999999</v>
      </c>
    </row>
    <row r="561" spans="1:9" ht="20.100000000000001" customHeight="1">
      <c r="A561" s="72">
        <v>18</v>
      </c>
      <c r="B561" s="116" t="s">
        <v>460</v>
      </c>
      <c r="C561" s="238">
        <v>3</v>
      </c>
      <c r="D561" s="235">
        <v>1201.5999999999999</v>
      </c>
      <c r="E561" s="235">
        <v>896.9</v>
      </c>
      <c r="F561" s="235"/>
      <c r="G561" s="235">
        <v>896.9</v>
      </c>
      <c r="H561" s="235"/>
      <c r="I561" s="594">
        <v>813.37291000000005</v>
      </c>
    </row>
    <row r="562" spans="1:9" ht="20.100000000000001" customHeight="1">
      <c r="A562" s="72">
        <v>19</v>
      </c>
      <c r="B562" s="116" t="s">
        <v>461</v>
      </c>
      <c r="C562" s="238">
        <v>1</v>
      </c>
      <c r="D562" s="235">
        <v>1563.2</v>
      </c>
      <c r="E562" s="235">
        <v>1014.5</v>
      </c>
      <c r="F562" s="235"/>
      <c r="G562" s="234">
        <v>1014.5</v>
      </c>
      <c r="H562" s="235"/>
      <c r="I562" s="609">
        <v>993.75945000000002</v>
      </c>
    </row>
    <row r="563" spans="1:9" ht="20.100000000000001" customHeight="1">
      <c r="A563" s="72">
        <v>20</v>
      </c>
      <c r="B563" s="105" t="s">
        <v>462</v>
      </c>
      <c r="C563" s="603">
        <v>1</v>
      </c>
      <c r="D563" s="604">
        <v>612.5</v>
      </c>
      <c r="E563" s="604">
        <v>460.4</v>
      </c>
      <c r="F563" s="604"/>
      <c r="G563" s="604">
        <v>460.4</v>
      </c>
      <c r="H563" s="604">
        <v>0</v>
      </c>
      <c r="I563" s="607">
        <v>421.53102999999999</v>
      </c>
    </row>
    <row r="564" spans="1:9" ht="20.100000000000001" customHeight="1">
      <c r="A564" s="72">
        <v>21</v>
      </c>
      <c r="B564" s="105" t="s">
        <v>463</v>
      </c>
      <c r="C564" s="238">
        <v>1</v>
      </c>
      <c r="D564" s="235">
        <v>864.8</v>
      </c>
      <c r="E564" s="235">
        <v>817.9</v>
      </c>
      <c r="F564" s="235"/>
      <c r="G564" s="235">
        <v>817.9</v>
      </c>
      <c r="H564" s="235"/>
      <c r="I564" s="594">
        <v>703.61104999999998</v>
      </c>
    </row>
    <row r="565" spans="1:9" ht="20.100000000000001" customHeight="1">
      <c r="A565" s="72">
        <v>22</v>
      </c>
      <c r="B565" s="105" t="s">
        <v>464</v>
      </c>
      <c r="C565" s="238">
        <v>6</v>
      </c>
      <c r="D565" s="235">
        <v>1000.6</v>
      </c>
      <c r="E565" s="235">
        <v>803.7</v>
      </c>
      <c r="F565" s="235"/>
      <c r="G565" s="235">
        <v>803.7</v>
      </c>
      <c r="H565" s="235"/>
      <c r="I565" s="594">
        <v>742.36521000000005</v>
      </c>
    </row>
    <row r="566" spans="1:9" ht="20.100000000000001" customHeight="1">
      <c r="A566" s="72">
        <v>23</v>
      </c>
      <c r="B566" s="105" t="s">
        <v>465</v>
      </c>
      <c r="C566" s="238">
        <v>3</v>
      </c>
      <c r="D566" s="235">
        <v>1215.5999999999999</v>
      </c>
      <c r="E566" s="235">
        <v>870.5</v>
      </c>
      <c r="F566" s="235"/>
      <c r="G566" s="235">
        <v>870.5</v>
      </c>
      <c r="H566" s="235"/>
      <c r="I566" s="594">
        <v>819.96966999999995</v>
      </c>
    </row>
    <row r="567" spans="1:9" ht="20.100000000000001" customHeight="1">
      <c r="A567" s="72">
        <v>24</v>
      </c>
      <c r="B567" s="116" t="s">
        <v>466</v>
      </c>
      <c r="C567" s="238"/>
      <c r="D567" s="235">
        <v>532.4</v>
      </c>
      <c r="E567" s="235">
        <v>419.9</v>
      </c>
      <c r="F567" s="235"/>
      <c r="G567" s="235">
        <v>419.9</v>
      </c>
      <c r="H567" s="235"/>
      <c r="I567" s="594">
        <v>329.17451</v>
      </c>
    </row>
    <row r="568" spans="1:9" ht="20.100000000000001" customHeight="1">
      <c r="A568" s="72">
        <v>25</v>
      </c>
      <c r="B568" s="116" t="s">
        <v>467</v>
      </c>
      <c r="C568" s="238">
        <v>2</v>
      </c>
      <c r="D568" s="235">
        <v>631.4</v>
      </c>
      <c r="E568" s="235">
        <v>526.20000000000005</v>
      </c>
      <c r="F568" s="235"/>
      <c r="G568" s="235">
        <v>526.20000000000005</v>
      </c>
      <c r="H568" s="235"/>
      <c r="I568" s="594">
        <v>455.65179999999998</v>
      </c>
    </row>
    <row r="569" spans="1:9" ht="20.100000000000001" customHeight="1">
      <c r="A569" s="81"/>
      <c r="B569" s="99" t="s">
        <v>53</v>
      </c>
      <c r="C569" s="292">
        <f t="shared" ref="C569:H569" si="39">C571+C572+C573+C574+C575+C576</f>
        <v>10</v>
      </c>
      <c r="D569" s="265">
        <f t="shared" si="39"/>
        <v>2024.1000000000001</v>
      </c>
      <c r="E569" s="265">
        <f t="shared" si="39"/>
        <v>1644.6999999999998</v>
      </c>
      <c r="F569" s="265">
        <f t="shared" si="39"/>
        <v>0</v>
      </c>
      <c r="G569" s="265">
        <f t="shared" si="39"/>
        <v>1644.6999999999998</v>
      </c>
      <c r="H569" s="265">
        <f t="shared" si="39"/>
        <v>0</v>
      </c>
      <c r="I569" s="588">
        <f>I571+I572+I573+I574+I575+I576</f>
        <v>1338.3476599999999</v>
      </c>
    </row>
    <row r="570" spans="1:9" ht="20.100000000000001" customHeight="1">
      <c r="A570" s="75"/>
      <c r="B570" s="104" t="s">
        <v>18</v>
      </c>
      <c r="C570" s="298"/>
      <c r="D570" s="235"/>
      <c r="E570" s="235"/>
      <c r="F570" s="235"/>
      <c r="G570" s="235"/>
      <c r="H570" s="235"/>
      <c r="I570" s="594"/>
    </row>
    <row r="571" spans="1:9" ht="20.100000000000001" customHeight="1">
      <c r="A571" s="72">
        <v>1</v>
      </c>
      <c r="B571" s="114" t="s">
        <v>468</v>
      </c>
      <c r="C571" s="238">
        <v>2</v>
      </c>
      <c r="D571" s="235">
        <v>894.7</v>
      </c>
      <c r="E571" s="235">
        <v>745.5</v>
      </c>
      <c r="F571" s="235">
        <v>0</v>
      </c>
      <c r="G571" s="235">
        <v>745.5</v>
      </c>
      <c r="H571" s="235"/>
      <c r="I571" s="594">
        <v>543.33244000000002</v>
      </c>
    </row>
    <row r="572" spans="1:9" ht="20.100000000000001" customHeight="1">
      <c r="A572" s="72">
        <v>2</v>
      </c>
      <c r="B572" s="610" t="s">
        <v>469</v>
      </c>
      <c r="C572" s="603">
        <v>3</v>
      </c>
      <c r="D572" s="604">
        <v>824.1</v>
      </c>
      <c r="E572" s="604">
        <v>686.7</v>
      </c>
      <c r="F572" s="604"/>
      <c r="G572" s="604">
        <v>686.7</v>
      </c>
      <c r="H572" s="604"/>
      <c r="I572" s="607">
        <v>658.71916999999996</v>
      </c>
    </row>
    <row r="573" spans="1:9" ht="20.100000000000001" customHeight="1">
      <c r="A573" s="72">
        <v>3</v>
      </c>
      <c r="B573" s="116" t="s">
        <v>470</v>
      </c>
      <c r="C573" s="238">
        <v>1</v>
      </c>
      <c r="D573" s="235">
        <v>42.3</v>
      </c>
      <c r="E573" s="235">
        <v>35.299999999999997</v>
      </c>
      <c r="F573" s="235"/>
      <c r="G573" s="235">
        <v>35.299999999999997</v>
      </c>
      <c r="H573" s="235"/>
      <c r="I573" s="594">
        <v>23.39038</v>
      </c>
    </row>
    <row r="574" spans="1:9" ht="20.100000000000001" customHeight="1">
      <c r="A574" s="72">
        <v>4</v>
      </c>
      <c r="B574" s="114" t="s">
        <v>471</v>
      </c>
      <c r="C574" s="238">
        <v>1</v>
      </c>
      <c r="D574" s="235">
        <v>20</v>
      </c>
      <c r="E574" s="235">
        <v>16.600000000000001</v>
      </c>
      <c r="F574" s="235"/>
      <c r="G574" s="235">
        <v>16.600000000000001</v>
      </c>
      <c r="H574" s="235"/>
      <c r="I574" s="594">
        <v>13.0183</v>
      </c>
    </row>
    <row r="575" spans="1:9" ht="20.100000000000001" customHeight="1">
      <c r="A575" s="72">
        <v>5</v>
      </c>
      <c r="B575" s="114" t="s">
        <v>472</v>
      </c>
      <c r="C575" s="238">
        <v>1</v>
      </c>
      <c r="D575" s="200">
        <v>96.7</v>
      </c>
      <c r="E575" s="200">
        <v>72.599999999999994</v>
      </c>
      <c r="F575" s="200">
        <v>0</v>
      </c>
      <c r="G575" s="200">
        <v>72.599999999999994</v>
      </c>
      <c r="H575" s="200">
        <v>0</v>
      </c>
      <c r="I575" s="608">
        <v>47.88823</v>
      </c>
    </row>
    <row r="576" spans="1:9" ht="20.100000000000001" customHeight="1" thickBot="1">
      <c r="A576" s="72">
        <v>6</v>
      </c>
      <c r="B576" s="114" t="s">
        <v>473</v>
      </c>
      <c r="C576" s="238">
        <v>2</v>
      </c>
      <c r="D576" s="200">
        <f>88.1+58.2</f>
        <v>146.30000000000001</v>
      </c>
      <c r="E576" s="200">
        <v>88</v>
      </c>
      <c r="F576" s="200">
        <v>0</v>
      </c>
      <c r="G576" s="200">
        <v>88</v>
      </c>
      <c r="H576" s="200">
        <v>0</v>
      </c>
      <c r="I576" s="608">
        <v>51.999139999999997</v>
      </c>
    </row>
    <row r="577" spans="1:9" ht="30.75" customHeight="1" thickBot="1">
      <c r="A577" s="118"/>
      <c r="B577" s="69" t="s">
        <v>474</v>
      </c>
      <c r="C577" s="302">
        <v>47</v>
      </c>
      <c r="D577" s="239">
        <f t="shared" ref="D577:I577" si="40">D579+D580+D586+D612</f>
        <v>36769.699999999997</v>
      </c>
      <c r="E577" s="239">
        <f t="shared" si="40"/>
        <v>30641.5</v>
      </c>
      <c r="F577" s="239">
        <f t="shared" si="40"/>
        <v>30641.5</v>
      </c>
      <c r="G577" s="239">
        <f t="shared" si="40"/>
        <v>30641.5</v>
      </c>
      <c r="H577" s="239">
        <f t="shared" si="40"/>
        <v>0</v>
      </c>
      <c r="I577" s="240">
        <f t="shared" si="40"/>
        <v>29484.359020000004</v>
      </c>
    </row>
    <row r="578" spans="1:9" ht="20.100000000000001" customHeight="1">
      <c r="A578" s="119"/>
      <c r="B578" s="71" t="s">
        <v>18</v>
      </c>
      <c r="C578" s="303"/>
      <c r="D578" s="289"/>
      <c r="E578" s="289"/>
      <c r="F578" s="289"/>
      <c r="G578" s="289"/>
      <c r="H578" s="289"/>
      <c r="I578" s="290"/>
    </row>
    <row r="579" spans="1:9" ht="20.100000000000001" customHeight="1">
      <c r="A579" s="120">
        <v>1</v>
      </c>
      <c r="B579" s="100" t="s">
        <v>19</v>
      </c>
      <c r="C579" s="304"/>
      <c r="D579" s="267"/>
      <c r="E579" s="267"/>
      <c r="F579" s="267">
        <v>30641.5</v>
      </c>
      <c r="G579" s="267"/>
      <c r="H579" s="267"/>
      <c r="I579" s="587"/>
    </row>
    <row r="580" spans="1:9" ht="38.1" customHeight="1">
      <c r="A580" s="121"/>
      <c r="B580" s="93" t="s">
        <v>20</v>
      </c>
      <c r="C580" s="304">
        <v>20</v>
      </c>
      <c r="D580" s="267">
        <f t="shared" ref="D580:I580" si="41">SUM(D582:D585)</f>
        <v>15338.4</v>
      </c>
      <c r="E580" s="267">
        <f t="shared" si="41"/>
        <v>12782.044999999998</v>
      </c>
      <c r="F580" s="267">
        <f t="shared" si="41"/>
        <v>0</v>
      </c>
      <c r="G580" s="267">
        <f t="shared" si="41"/>
        <v>12782.044999999998</v>
      </c>
      <c r="H580" s="267">
        <f t="shared" si="41"/>
        <v>0</v>
      </c>
      <c r="I580" s="587">
        <f t="shared" si="41"/>
        <v>12648.374510000001</v>
      </c>
    </row>
    <row r="581" spans="1:9" ht="20.100000000000001" customHeight="1">
      <c r="A581" s="121"/>
      <c r="B581" s="94" t="s">
        <v>18</v>
      </c>
      <c r="C581" s="304"/>
      <c r="D581" s="267"/>
      <c r="E581" s="267"/>
      <c r="F581" s="267"/>
      <c r="G581" s="267"/>
      <c r="H581" s="267"/>
      <c r="I581" s="587"/>
    </row>
    <row r="582" spans="1:9" ht="20.100000000000001" customHeight="1">
      <c r="A582" s="120">
        <v>1</v>
      </c>
      <c r="B582" s="122" t="s">
        <v>475</v>
      </c>
      <c r="C582" s="301">
        <v>12</v>
      </c>
      <c r="D582" s="234">
        <v>8466.2999999999993</v>
      </c>
      <c r="E582" s="234">
        <v>7055.2730000000001</v>
      </c>
      <c r="F582" s="234"/>
      <c r="G582" s="234">
        <v>7055.2730000000001</v>
      </c>
      <c r="H582" s="234"/>
      <c r="I582" s="611">
        <v>7054.4875099999999</v>
      </c>
    </row>
    <row r="583" spans="1:9" ht="20.100000000000001" customHeight="1">
      <c r="A583" s="120">
        <v>2</v>
      </c>
      <c r="B583" s="122" t="s">
        <v>476</v>
      </c>
      <c r="C583" s="301">
        <v>16</v>
      </c>
      <c r="D583" s="234">
        <v>4471.1000000000004</v>
      </c>
      <c r="E583" s="234">
        <v>3725.93</v>
      </c>
      <c r="F583" s="234"/>
      <c r="G583" s="234">
        <v>3725.93</v>
      </c>
      <c r="H583" s="234"/>
      <c r="I583" s="611">
        <v>3725.8893600000001</v>
      </c>
    </row>
    <row r="584" spans="1:9" ht="20.100000000000001" customHeight="1">
      <c r="A584" s="120">
        <v>3</v>
      </c>
      <c r="B584" s="122" t="s">
        <v>477</v>
      </c>
      <c r="C584" s="301">
        <v>2</v>
      </c>
      <c r="D584" s="234">
        <v>1275.9000000000001</v>
      </c>
      <c r="E584" s="234">
        <v>1063.2570000000001</v>
      </c>
      <c r="F584" s="234"/>
      <c r="G584" s="234">
        <v>1063.2570000000001</v>
      </c>
      <c r="H584" s="234"/>
      <c r="I584" s="611">
        <v>1009.28885</v>
      </c>
    </row>
    <row r="585" spans="1:9" ht="20.100000000000001" customHeight="1">
      <c r="A585" s="120">
        <v>4</v>
      </c>
      <c r="B585" s="122" t="s">
        <v>478</v>
      </c>
      <c r="C585" s="301">
        <v>6</v>
      </c>
      <c r="D585" s="234">
        <v>1125.0999999999999</v>
      </c>
      <c r="E585" s="234">
        <v>937.58500000000004</v>
      </c>
      <c r="F585" s="234"/>
      <c r="G585" s="234">
        <v>937.58500000000004</v>
      </c>
      <c r="H585" s="234"/>
      <c r="I585" s="611">
        <v>858.70879000000002</v>
      </c>
    </row>
    <row r="586" spans="1:9" ht="20.100000000000001" customHeight="1">
      <c r="A586" s="121"/>
      <c r="B586" s="123" t="s">
        <v>25</v>
      </c>
      <c r="C586" s="304">
        <v>36</v>
      </c>
      <c r="D586" s="267">
        <f t="shared" ref="D586:I586" si="42">SUM(D588:D611)</f>
        <v>20045.2</v>
      </c>
      <c r="E586" s="267">
        <f t="shared" si="42"/>
        <v>16704.366000000002</v>
      </c>
      <c r="F586" s="267">
        <f t="shared" si="42"/>
        <v>0</v>
      </c>
      <c r="G586" s="267">
        <f t="shared" si="42"/>
        <v>16704.366000000002</v>
      </c>
      <c r="H586" s="267">
        <f t="shared" si="42"/>
        <v>0</v>
      </c>
      <c r="I586" s="587">
        <f t="shared" si="42"/>
        <v>15731.351560000001</v>
      </c>
    </row>
    <row r="587" spans="1:9" ht="20.100000000000001" customHeight="1">
      <c r="A587" s="121"/>
      <c r="B587" s="124" t="s">
        <v>18</v>
      </c>
      <c r="C587" s="304"/>
      <c r="D587" s="267"/>
      <c r="E587" s="267"/>
      <c r="F587" s="267"/>
      <c r="G587" s="267"/>
      <c r="H587" s="267"/>
      <c r="I587" s="612"/>
    </row>
    <row r="588" spans="1:9" ht="20.100000000000001" customHeight="1">
      <c r="A588" s="120">
        <v>1</v>
      </c>
      <c r="B588" s="122" t="s">
        <v>479</v>
      </c>
      <c r="C588" s="301">
        <v>2</v>
      </c>
      <c r="D588" s="234">
        <v>713.3</v>
      </c>
      <c r="E588" s="234">
        <v>594.41999999999996</v>
      </c>
      <c r="F588" s="234"/>
      <c r="G588" s="234">
        <v>594.41999999999996</v>
      </c>
      <c r="H588" s="234"/>
      <c r="I588" s="613">
        <v>593.69439999999997</v>
      </c>
    </row>
    <row r="589" spans="1:9" ht="20.100000000000001" customHeight="1">
      <c r="A589" s="120">
        <v>2</v>
      </c>
      <c r="B589" s="122" t="s">
        <v>480</v>
      </c>
      <c r="C589" s="301">
        <v>5</v>
      </c>
      <c r="D589" s="234">
        <v>1537.2</v>
      </c>
      <c r="E589" s="234">
        <v>1281.001</v>
      </c>
      <c r="F589" s="234"/>
      <c r="G589" s="234">
        <v>1281.001</v>
      </c>
      <c r="H589" s="234"/>
      <c r="I589" s="613">
        <v>1193.34707</v>
      </c>
    </row>
    <row r="590" spans="1:9" ht="20.100000000000001" customHeight="1">
      <c r="A590" s="120">
        <v>3</v>
      </c>
      <c r="B590" s="122" t="s">
        <v>481</v>
      </c>
      <c r="C590" s="301">
        <v>6</v>
      </c>
      <c r="D590" s="234">
        <v>1123.3</v>
      </c>
      <c r="E590" s="234">
        <v>936.08500000000004</v>
      </c>
      <c r="F590" s="234"/>
      <c r="G590" s="234">
        <v>936.08500000000004</v>
      </c>
      <c r="H590" s="234"/>
      <c r="I590" s="613">
        <v>858.75923</v>
      </c>
    </row>
    <row r="591" spans="1:9" ht="20.100000000000001" customHeight="1">
      <c r="A591" s="120">
        <v>4</v>
      </c>
      <c r="B591" s="125" t="s">
        <v>482</v>
      </c>
      <c r="C591" s="301">
        <v>1</v>
      </c>
      <c r="D591" s="234">
        <v>483.5</v>
      </c>
      <c r="E591" s="234">
        <v>402.91699999999997</v>
      </c>
      <c r="F591" s="234"/>
      <c r="G591" s="234">
        <v>402.91699999999997</v>
      </c>
      <c r="H591" s="234"/>
      <c r="I591" s="613">
        <v>400.30273999999997</v>
      </c>
    </row>
    <row r="592" spans="1:9" ht="20.100000000000001" customHeight="1">
      <c r="A592" s="120">
        <v>5</v>
      </c>
      <c r="B592" s="122" t="s">
        <v>483</v>
      </c>
      <c r="C592" s="301">
        <v>1</v>
      </c>
      <c r="D592" s="234">
        <v>467</v>
      </c>
      <c r="E592" s="234">
        <v>389.166</v>
      </c>
      <c r="F592" s="234"/>
      <c r="G592" s="234">
        <v>389.166</v>
      </c>
      <c r="H592" s="234"/>
      <c r="I592" s="613">
        <v>389.16565000000003</v>
      </c>
    </row>
    <row r="593" spans="1:9" ht="20.100000000000001" customHeight="1">
      <c r="A593" s="120">
        <v>6</v>
      </c>
      <c r="B593" s="122" t="s">
        <v>484</v>
      </c>
      <c r="C593" s="301">
        <v>1</v>
      </c>
      <c r="D593" s="234">
        <v>946.8</v>
      </c>
      <c r="E593" s="234">
        <v>789.00300000000004</v>
      </c>
      <c r="F593" s="234"/>
      <c r="G593" s="234">
        <v>789.00300000000004</v>
      </c>
      <c r="H593" s="234"/>
      <c r="I593" s="614">
        <v>775.83</v>
      </c>
    </row>
    <row r="594" spans="1:9" ht="20.100000000000001" customHeight="1">
      <c r="A594" s="120">
        <v>7</v>
      </c>
      <c r="B594" s="122" t="s">
        <v>485</v>
      </c>
      <c r="C594" s="301">
        <v>3</v>
      </c>
      <c r="D594" s="234">
        <v>910.1</v>
      </c>
      <c r="E594" s="234">
        <v>758.42200000000003</v>
      </c>
      <c r="F594" s="234"/>
      <c r="G594" s="234">
        <v>758.42200000000003</v>
      </c>
      <c r="H594" s="234"/>
      <c r="I594" s="613">
        <v>758.42034000000001</v>
      </c>
    </row>
    <row r="595" spans="1:9" ht="20.100000000000001" customHeight="1">
      <c r="A595" s="120">
        <v>8</v>
      </c>
      <c r="B595" s="122" t="s">
        <v>486</v>
      </c>
      <c r="C595" s="301">
        <v>1</v>
      </c>
      <c r="D595" s="234">
        <v>886.2</v>
      </c>
      <c r="E595" s="234">
        <v>738.50199999999995</v>
      </c>
      <c r="F595" s="234"/>
      <c r="G595" s="234">
        <v>738.50199999999995</v>
      </c>
      <c r="H595" s="234"/>
      <c r="I595" s="613">
        <v>715.87594999999999</v>
      </c>
    </row>
    <row r="596" spans="1:9" ht="20.100000000000001" customHeight="1">
      <c r="A596" s="120">
        <v>9</v>
      </c>
      <c r="B596" s="122" t="s">
        <v>487</v>
      </c>
      <c r="C596" s="301">
        <v>1</v>
      </c>
      <c r="D596" s="234">
        <v>630.6</v>
      </c>
      <c r="E596" s="234">
        <v>525.49900000000002</v>
      </c>
      <c r="F596" s="234"/>
      <c r="G596" s="234">
        <v>525.49900000000002</v>
      </c>
      <c r="H596" s="234"/>
      <c r="I596" s="613">
        <v>525.48311999999999</v>
      </c>
    </row>
    <row r="597" spans="1:9" ht="20.100000000000001" customHeight="1">
      <c r="A597" s="120">
        <v>10</v>
      </c>
      <c r="B597" s="122" t="s">
        <v>488</v>
      </c>
      <c r="C597" s="301"/>
      <c r="D597" s="234">
        <v>450.4</v>
      </c>
      <c r="E597" s="234">
        <v>375.33600000000001</v>
      </c>
      <c r="F597" s="234"/>
      <c r="G597" s="234">
        <v>375.33600000000001</v>
      </c>
      <c r="H597" s="234"/>
      <c r="I597" s="613">
        <v>375.33600000000001</v>
      </c>
    </row>
    <row r="598" spans="1:9" ht="20.100000000000001" customHeight="1">
      <c r="A598" s="120">
        <v>11</v>
      </c>
      <c r="B598" s="122" t="s">
        <v>489</v>
      </c>
      <c r="C598" s="301">
        <v>4</v>
      </c>
      <c r="D598" s="234">
        <v>492.8</v>
      </c>
      <c r="E598" s="234">
        <v>410.66699999999997</v>
      </c>
      <c r="F598" s="234"/>
      <c r="G598" s="234">
        <v>410.66699999999997</v>
      </c>
      <c r="H598" s="234"/>
      <c r="I598" s="614">
        <v>349.625</v>
      </c>
    </row>
    <row r="599" spans="1:9" ht="20.100000000000001" customHeight="1">
      <c r="A599" s="120">
        <v>12</v>
      </c>
      <c r="B599" s="122" t="s">
        <v>490</v>
      </c>
      <c r="C599" s="301">
        <v>5</v>
      </c>
      <c r="D599" s="234">
        <v>1202.5</v>
      </c>
      <c r="E599" s="234">
        <v>1002.086</v>
      </c>
      <c r="F599" s="234"/>
      <c r="G599" s="234">
        <v>1002.086</v>
      </c>
      <c r="H599" s="234"/>
      <c r="I599" s="613">
        <v>1001.61097</v>
      </c>
    </row>
    <row r="600" spans="1:9" ht="20.100000000000001" customHeight="1">
      <c r="A600" s="120">
        <v>13</v>
      </c>
      <c r="B600" s="122" t="s">
        <v>491</v>
      </c>
      <c r="C600" s="301">
        <v>3</v>
      </c>
      <c r="D600" s="234">
        <v>264.7</v>
      </c>
      <c r="E600" s="234">
        <v>220.584</v>
      </c>
      <c r="F600" s="234"/>
      <c r="G600" s="234">
        <v>220.584</v>
      </c>
      <c r="H600" s="234"/>
      <c r="I600" s="613">
        <v>180.78217000000001</v>
      </c>
    </row>
    <row r="601" spans="1:9" ht="20.100000000000001" customHeight="1">
      <c r="A601" s="120">
        <v>14</v>
      </c>
      <c r="B601" s="125" t="s">
        <v>492</v>
      </c>
      <c r="C601" s="301">
        <v>1</v>
      </c>
      <c r="D601" s="234">
        <v>529.5</v>
      </c>
      <c r="E601" s="234">
        <v>441.24799999999999</v>
      </c>
      <c r="F601" s="234"/>
      <c r="G601" s="234">
        <v>441.24799999999999</v>
      </c>
      <c r="H601" s="234"/>
      <c r="I601" s="613">
        <v>429.72971999999999</v>
      </c>
    </row>
    <row r="602" spans="1:9" ht="20.100000000000001" customHeight="1">
      <c r="A602" s="120">
        <v>15</v>
      </c>
      <c r="B602" s="122" t="s">
        <v>493</v>
      </c>
      <c r="C602" s="301">
        <v>9</v>
      </c>
      <c r="D602" s="234">
        <v>1994.8</v>
      </c>
      <c r="E602" s="234">
        <v>1662.337</v>
      </c>
      <c r="F602" s="234"/>
      <c r="G602" s="234">
        <v>1662.337</v>
      </c>
      <c r="H602" s="234"/>
      <c r="I602" s="613">
        <v>1363.4411399999999</v>
      </c>
    </row>
    <row r="603" spans="1:9" ht="20.100000000000001" customHeight="1">
      <c r="A603" s="120">
        <v>16</v>
      </c>
      <c r="B603" s="122" t="s">
        <v>494</v>
      </c>
      <c r="C603" s="301">
        <v>4</v>
      </c>
      <c r="D603" s="234">
        <v>851.2</v>
      </c>
      <c r="E603" s="234">
        <v>709.33199999999999</v>
      </c>
      <c r="F603" s="234"/>
      <c r="G603" s="234">
        <v>709.33199999999999</v>
      </c>
      <c r="H603" s="234"/>
      <c r="I603" s="613">
        <v>709.14445999999998</v>
      </c>
    </row>
    <row r="604" spans="1:9" ht="20.100000000000001" customHeight="1">
      <c r="A604" s="120">
        <v>17</v>
      </c>
      <c r="B604" s="122" t="s">
        <v>495</v>
      </c>
      <c r="C604" s="301">
        <v>2</v>
      </c>
      <c r="D604" s="234">
        <v>468.8</v>
      </c>
      <c r="E604" s="234">
        <v>390.66699999999997</v>
      </c>
      <c r="F604" s="234"/>
      <c r="G604" s="234">
        <v>390.66699999999997</v>
      </c>
      <c r="H604" s="234"/>
      <c r="I604" s="613">
        <v>368.42768999999998</v>
      </c>
    </row>
    <row r="605" spans="1:9" ht="20.100000000000001" customHeight="1">
      <c r="A605" s="120">
        <v>18</v>
      </c>
      <c r="B605" s="122" t="s">
        <v>496</v>
      </c>
      <c r="C605" s="301">
        <v>5</v>
      </c>
      <c r="D605" s="234">
        <v>860.4</v>
      </c>
      <c r="E605" s="234">
        <v>717.00199999999995</v>
      </c>
      <c r="F605" s="234"/>
      <c r="G605" s="234">
        <v>717.00199999999995</v>
      </c>
      <c r="H605" s="234"/>
      <c r="I605" s="613">
        <v>611.07857000000001</v>
      </c>
    </row>
    <row r="606" spans="1:9" ht="20.100000000000001" customHeight="1">
      <c r="A606" s="120">
        <v>19</v>
      </c>
      <c r="B606" s="122" t="s">
        <v>497</v>
      </c>
      <c r="C606" s="301">
        <v>3</v>
      </c>
      <c r="D606" s="234">
        <v>1683.9</v>
      </c>
      <c r="E606" s="234">
        <v>1403.2529999999999</v>
      </c>
      <c r="F606" s="234"/>
      <c r="G606" s="234">
        <v>1403.2529999999999</v>
      </c>
      <c r="H606" s="234"/>
      <c r="I606" s="611">
        <v>1281.8249599999999</v>
      </c>
    </row>
    <row r="607" spans="1:9" ht="20.100000000000001" customHeight="1">
      <c r="A607" s="120">
        <v>20</v>
      </c>
      <c r="B607" s="122" t="s">
        <v>498</v>
      </c>
      <c r="C607" s="301">
        <v>4</v>
      </c>
      <c r="D607" s="234">
        <v>746.5</v>
      </c>
      <c r="E607" s="234">
        <v>622.08100000000002</v>
      </c>
      <c r="F607" s="234"/>
      <c r="G607" s="234">
        <v>622.08100000000002</v>
      </c>
      <c r="H607" s="234"/>
      <c r="I607" s="613">
        <v>524.12276999999995</v>
      </c>
    </row>
    <row r="608" spans="1:9" ht="20.100000000000001" customHeight="1">
      <c r="A608" s="120">
        <v>21</v>
      </c>
      <c r="B608" s="122" t="s">
        <v>499</v>
      </c>
      <c r="C608" s="301">
        <v>4</v>
      </c>
      <c r="D608" s="234">
        <v>814.4</v>
      </c>
      <c r="E608" s="234">
        <v>678.67100000000005</v>
      </c>
      <c r="F608" s="234"/>
      <c r="G608" s="234">
        <v>678.67100000000005</v>
      </c>
      <c r="H608" s="234"/>
      <c r="I608" s="613">
        <v>678.67022999999995</v>
      </c>
    </row>
    <row r="609" spans="1:9" ht="20.100000000000001" customHeight="1">
      <c r="A609" s="120">
        <v>22</v>
      </c>
      <c r="B609" s="122" t="s">
        <v>500</v>
      </c>
      <c r="C609" s="301">
        <v>2</v>
      </c>
      <c r="D609" s="234">
        <v>886.1</v>
      </c>
      <c r="E609" s="234">
        <v>738.42200000000003</v>
      </c>
      <c r="F609" s="234"/>
      <c r="G609" s="234">
        <v>738.42200000000003</v>
      </c>
      <c r="H609" s="234"/>
      <c r="I609" s="613">
        <v>737.02197000000001</v>
      </c>
    </row>
    <row r="610" spans="1:9" ht="20.100000000000001" customHeight="1">
      <c r="A610" s="120">
        <v>23</v>
      </c>
      <c r="B610" s="122" t="s">
        <v>501</v>
      </c>
      <c r="C610" s="301">
        <v>1</v>
      </c>
      <c r="D610" s="234">
        <v>308.8</v>
      </c>
      <c r="E610" s="234">
        <v>257.334</v>
      </c>
      <c r="F610" s="234"/>
      <c r="G610" s="234">
        <v>257.334</v>
      </c>
      <c r="H610" s="234"/>
      <c r="I610" s="613">
        <v>253.85963000000001</v>
      </c>
    </row>
    <row r="611" spans="1:9" ht="20.100000000000001" customHeight="1">
      <c r="A611" s="120">
        <v>24</v>
      </c>
      <c r="B611" s="122" t="s">
        <v>502</v>
      </c>
      <c r="C611" s="301">
        <v>3</v>
      </c>
      <c r="D611" s="234">
        <v>792.4</v>
      </c>
      <c r="E611" s="234">
        <v>660.33100000000002</v>
      </c>
      <c r="F611" s="234"/>
      <c r="G611" s="234">
        <v>660.33100000000002</v>
      </c>
      <c r="H611" s="234"/>
      <c r="I611" s="613">
        <v>655.79777999999999</v>
      </c>
    </row>
    <row r="612" spans="1:9" ht="20.100000000000001" customHeight="1">
      <c r="A612" s="121"/>
      <c r="B612" s="123" t="s">
        <v>53</v>
      </c>
      <c r="C612" s="304">
        <f t="shared" ref="C612:I612" si="43">SUM(C614:C616)</f>
        <v>8</v>
      </c>
      <c r="D612" s="267">
        <f t="shared" si="43"/>
        <v>1386.1</v>
      </c>
      <c r="E612" s="267">
        <f t="shared" si="43"/>
        <v>1155.0889999999999</v>
      </c>
      <c r="F612" s="267">
        <f t="shared" si="43"/>
        <v>0</v>
      </c>
      <c r="G612" s="267">
        <f t="shared" si="43"/>
        <v>1155.0889999999999</v>
      </c>
      <c r="H612" s="267">
        <f t="shared" si="43"/>
        <v>0</v>
      </c>
      <c r="I612" s="587">
        <f t="shared" si="43"/>
        <v>1104.6329500000002</v>
      </c>
    </row>
    <row r="613" spans="1:9" ht="20.100000000000001" customHeight="1">
      <c r="A613" s="121"/>
      <c r="B613" s="124" t="s">
        <v>18</v>
      </c>
      <c r="C613" s="304"/>
      <c r="D613" s="267"/>
      <c r="E613" s="267"/>
      <c r="F613" s="267"/>
      <c r="G613" s="267"/>
      <c r="H613" s="267"/>
      <c r="I613" s="612"/>
    </row>
    <row r="614" spans="1:9" ht="20.100000000000001" customHeight="1">
      <c r="A614" s="120">
        <v>1</v>
      </c>
      <c r="B614" s="122" t="s">
        <v>503</v>
      </c>
      <c r="C614" s="301">
        <v>5</v>
      </c>
      <c r="D614" s="234">
        <v>301.5</v>
      </c>
      <c r="E614" s="234">
        <v>251.25399999999999</v>
      </c>
      <c r="F614" s="234"/>
      <c r="G614" s="234">
        <v>251.25399999999999</v>
      </c>
      <c r="H614" s="234"/>
      <c r="I614" s="613">
        <v>225.69071</v>
      </c>
    </row>
    <row r="615" spans="1:9" ht="20.100000000000001" customHeight="1">
      <c r="A615" s="120">
        <v>2</v>
      </c>
      <c r="B615" s="122" t="s">
        <v>504</v>
      </c>
      <c r="C615" s="301">
        <v>1</v>
      </c>
      <c r="D615" s="234">
        <v>292.3</v>
      </c>
      <c r="E615" s="234">
        <v>243.584</v>
      </c>
      <c r="F615" s="234"/>
      <c r="G615" s="234">
        <v>243.584</v>
      </c>
      <c r="H615" s="234"/>
      <c r="I615" s="613">
        <v>218.76069000000001</v>
      </c>
    </row>
    <row r="616" spans="1:9" ht="20.100000000000001" customHeight="1" thickBot="1">
      <c r="A616" s="120">
        <v>3</v>
      </c>
      <c r="B616" s="122" t="s">
        <v>505</v>
      </c>
      <c r="C616" s="301">
        <v>2</v>
      </c>
      <c r="D616" s="234">
        <v>792.3</v>
      </c>
      <c r="E616" s="234">
        <v>660.25099999999998</v>
      </c>
      <c r="F616" s="234"/>
      <c r="G616" s="234">
        <v>660.25099999999998</v>
      </c>
      <c r="H616" s="234"/>
      <c r="I616" s="611">
        <v>660.18155000000002</v>
      </c>
    </row>
    <row r="617" spans="1:9" ht="30" customHeight="1" thickBot="1">
      <c r="A617" s="126"/>
      <c r="B617" s="127" t="s">
        <v>506</v>
      </c>
      <c r="C617" s="305">
        <f t="shared" ref="C617:G617" si="44">SUM(C619,C620,C625,C643)</f>
        <v>171</v>
      </c>
      <c r="D617" s="191">
        <f>SUM(D620,D625,D643)</f>
        <v>29964.6</v>
      </c>
      <c r="E617" s="191">
        <f>SUM(E620,E625,E643)</f>
        <v>24970.399999999998</v>
      </c>
      <c r="F617" s="191">
        <f t="shared" si="44"/>
        <v>24970.400000000001</v>
      </c>
      <c r="G617" s="191">
        <f t="shared" si="44"/>
        <v>24970.399999999998</v>
      </c>
      <c r="H617" s="191">
        <f>SUM(H619,H620,H625,H643)</f>
        <v>1132.7278900000001</v>
      </c>
      <c r="I617" s="192">
        <f>SUM(I619,I620,I625,I643)</f>
        <v>20309.310969999999</v>
      </c>
    </row>
    <row r="618" spans="1:9" ht="20.100000000000001" customHeight="1">
      <c r="A618" s="128"/>
      <c r="B618" s="129" t="s">
        <v>18</v>
      </c>
      <c r="C618" s="306"/>
      <c r="D618" s="307"/>
      <c r="E618" s="308"/>
      <c r="F618" s="308"/>
      <c r="G618" s="308"/>
      <c r="H618" s="308"/>
      <c r="I618" s="309"/>
    </row>
    <row r="619" spans="1:9" ht="20.100000000000001" customHeight="1">
      <c r="A619" s="22">
        <v>1</v>
      </c>
      <c r="B619" s="130" t="s">
        <v>19</v>
      </c>
      <c r="C619" s="310"/>
      <c r="D619" s="311"/>
      <c r="E619" s="312"/>
      <c r="F619" s="313">
        <v>24970.400000000001</v>
      </c>
      <c r="G619" s="312"/>
      <c r="H619" s="312"/>
      <c r="I619" s="608"/>
    </row>
    <row r="620" spans="1:9" ht="38.1" customHeight="1">
      <c r="A620" s="131"/>
      <c r="B620" s="132" t="s">
        <v>20</v>
      </c>
      <c r="C620" s="314">
        <v>24</v>
      </c>
      <c r="D620" s="315">
        <f t="shared" ref="D620:I620" si="45">SUM(D622:D624)</f>
        <v>10753.7</v>
      </c>
      <c r="E620" s="315">
        <f t="shared" si="45"/>
        <v>9200.7000000000007</v>
      </c>
      <c r="F620" s="315">
        <f t="shared" si="45"/>
        <v>0</v>
      </c>
      <c r="G620" s="315">
        <f t="shared" si="45"/>
        <v>9200.7000000000007</v>
      </c>
      <c r="H620" s="315">
        <f t="shared" si="45"/>
        <v>0</v>
      </c>
      <c r="I620" s="615">
        <f t="shared" si="45"/>
        <v>7124.01</v>
      </c>
    </row>
    <row r="621" spans="1:9" ht="20.100000000000001" customHeight="1">
      <c r="A621" s="133"/>
      <c r="B621" s="134" t="s">
        <v>18</v>
      </c>
      <c r="C621" s="316"/>
      <c r="D621" s="313"/>
      <c r="E621" s="313"/>
      <c r="F621" s="313"/>
      <c r="G621" s="313"/>
      <c r="H621" s="317"/>
      <c r="I621" s="616"/>
    </row>
    <row r="622" spans="1:9" ht="20.100000000000001" customHeight="1">
      <c r="A622" s="22">
        <v>1</v>
      </c>
      <c r="B622" s="135" t="s">
        <v>507</v>
      </c>
      <c r="C622" s="318">
        <v>5</v>
      </c>
      <c r="D622" s="319">
        <v>1296.0999999999999</v>
      </c>
      <c r="E622" s="319">
        <v>888.3</v>
      </c>
      <c r="F622" s="319">
        <v>0</v>
      </c>
      <c r="G622" s="319">
        <v>888.3</v>
      </c>
      <c r="H622" s="312">
        <v>0</v>
      </c>
      <c r="I622" s="608">
        <v>813</v>
      </c>
    </row>
    <row r="623" spans="1:9" ht="20.100000000000001" customHeight="1">
      <c r="A623" s="22">
        <v>2</v>
      </c>
      <c r="B623" s="135" t="s">
        <v>508</v>
      </c>
      <c r="C623" s="318">
        <v>7</v>
      </c>
      <c r="D623" s="312">
        <v>1031.7</v>
      </c>
      <c r="E623" s="312">
        <v>859.7</v>
      </c>
      <c r="F623" s="312">
        <v>0</v>
      </c>
      <c r="G623" s="312">
        <v>859.7</v>
      </c>
      <c r="H623" s="312">
        <v>0</v>
      </c>
      <c r="I623" s="608">
        <v>695.5</v>
      </c>
    </row>
    <row r="624" spans="1:9" ht="20.100000000000001" customHeight="1">
      <c r="A624" s="22">
        <v>3</v>
      </c>
      <c r="B624" s="135" t="s">
        <v>509</v>
      </c>
      <c r="C624" s="318">
        <v>12</v>
      </c>
      <c r="D624" s="312">
        <v>8425.9</v>
      </c>
      <c r="E624" s="312">
        <v>7452.7</v>
      </c>
      <c r="F624" s="312">
        <v>0</v>
      </c>
      <c r="G624" s="312">
        <v>7452.7</v>
      </c>
      <c r="H624" s="312">
        <v>0</v>
      </c>
      <c r="I624" s="608">
        <v>5615.51</v>
      </c>
    </row>
    <row r="625" spans="1:9" ht="20.100000000000001" customHeight="1">
      <c r="A625" s="22"/>
      <c r="B625" s="136" t="s">
        <v>25</v>
      </c>
      <c r="C625" s="316">
        <v>116</v>
      </c>
      <c r="D625" s="313">
        <f t="shared" ref="D625:I625" si="46">SUM(D627:D642)</f>
        <v>15349.3</v>
      </c>
      <c r="E625" s="313">
        <f t="shared" si="46"/>
        <v>12551.699999999997</v>
      </c>
      <c r="F625" s="313">
        <f t="shared" si="46"/>
        <v>0</v>
      </c>
      <c r="G625" s="313">
        <f t="shared" si="46"/>
        <v>12551.699999999997</v>
      </c>
      <c r="H625" s="313">
        <f t="shared" si="46"/>
        <v>930.34789000000001</v>
      </c>
      <c r="I625" s="617">
        <f t="shared" si="46"/>
        <v>11391.097699999998</v>
      </c>
    </row>
    <row r="626" spans="1:9" ht="20.100000000000001" customHeight="1">
      <c r="A626" s="133"/>
      <c r="B626" s="134" t="s">
        <v>18</v>
      </c>
      <c r="C626" s="316"/>
      <c r="D626" s="313"/>
      <c r="E626" s="313"/>
      <c r="F626" s="313"/>
      <c r="G626" s="313"/>
      <c r="H626" s="317"/>
      <c r="I626" s="616"/>
    </row>
    <row r="627" spans="1:9" ht="20.100000000000001" customHeight="1">
      <c r="A627" s="137">
        <v>1</v>
      </c>
      <c r="B627" s="135" t="s">
        <v>510</v>
      </c>
      <c r="C627" s="318">
        <v>10</v>
      </c>
      <c r="D627" s="319">
        <v>1637.1</v>
      </c>
      <c r="E627" s="319">
        <v>1188.3</v>
      </c>
      <c r="F627" s="319">
        <v>0</v>
      </c>
      <c r="G627" s="319">
        <v>1188.3</v>
      </c>
      <c r="H627" s="312">
        <v>0</v>
      </c>
      <c r="I627" s="608">
        <v>856.9</v>
      </c>
    </row>
    <row r="628" spans="1:9" ht="20.100000000000001" customHeight="1">
      <c r="A628" s="137">
        <v>2</v>
      </c>
      <c r="B628" s="135" t="s">
        <v>511</v>
      </c>
      <c r="C628" s="318">
        <v>9</v>
      </c>
      <c r="D628" s="312">
        <v>1829.4</v>
      </c>
      <c r="E628" s="312">
        <v>1524.4</v>
      </c>
      <c r="F628" s="312">
        <v>0</v>
      </c>
      <c r="G628" s="312">
        <v>1524.4</v>
      </c>
      <c r="H628" s="312">
        <v>0</v>
      </c>
      <c r="I628" s="608">
        <v>1523.1</v>
      </c>
    </row>
    <row r="629" spans="1:9" ht="20.100000000000001" customHeight="1">
      <c r="A629" s="137">
        <v>3</v>
      </c>
      <c r="B629" s="138" t="s">
        <v>512</v>
      </c>
      <c r="C629" s="318">
        <v>4</v>
      </c>
      <c r="D629" s="312">
        <v>725.4</v>
      </c>
      <c r="E629" s="312">
        <v>571</v>
      </c>
      <c r="F629" s="312">
        <v>0</v>
      </c>
      <c r="G629" s="312">
        <v>571</v>
      </c>
      <c r="H629" s="312">
        <v>0</v>
      </c>
      <c r="I629" s="608">
        <v>538.20000000000005</v>
      </c>
    </row>
    <row r="630" spans="1:9" ht="20.100000000000001" customHeight="1">
      <c r="A630" s="137">
        <v>4</v>
      </c>
      <c r="B630" s="135" t="s">
        <v>513</v>
      </c>
      <c r="C630" s="318">
        <v>1</v>
      </c>
      <c r="D630" s="312">
        <v>5.2</v>
      </c>
      <c r="E630" s="312">
        <v>5</v>
      </c>
      <c r="F630" s="312">
        <v>0</v>
      </c>
      <c r="G630" s="312">
        <v>5</v>
      </c>
      <c r="H630" s="312">
        <v>0</v>
      </c>
      <c r="I630" s="608">
        <v>3.99</v>
      </c>
    </row>
    <row r="631" spans="1:9" ht="20.100000000000001" customHeight="1">
      <c r="A631" s="137">
        <v>5</v>
      </c>
      <c r="B631" s="135" t="s">
        <v>514</v>
      </c>
      <c r="C631" s="318">
        <v>5</v>
      </c>
      <c r="D631" s="312">
        <v>411.5</v>
      </c>
      <c r="E631" s="312">
        <v>314.60000000000002</v>
      </c>
      <c r="F631" s="312">
        <v>0</v>
      </c>
      <c r="G631" s="312">
        <v>314.60000000000002</v>
      </c>
      <c r="H631" s="312">
        <v>34.700000000000003</v>
      </c>
      <c r="I631" s="608">
        <v>287.60000000000002</v>
      </c>
    </row>
    <row r="632" spans="1:9" ht="20.100000000000001" customHeight="1">
      <c r="A632" s="137">
        <v>6</v>
      </c>
      <c r="B632" s="135" t="s">
        <v>515</v>
      </c>
      <c r="C632" s="318">
        <v>12</v>
      </c>
      <c r="D632" s="312">
        <v>355.8</v>
      </c>
      <c r="E632" s="312">
        <v>251.5</v>
      </c>
      <c r="F632" s="312">
        <v>0</v>
      </c>
      <c r="G632" s="312">
        <v>251.5</v>
      </c>
      <c r="H632" s="312">
        <v>0</v>
      </c>
      <c r="I632" s="608">
        <v>199.6</v>
      </c>
    </row>
    <row r="633" spans="1:9" ht="20.100000000000001" customHeight="1">
      <c r="A633" s="137">
        <v>7</v>
      </c>
      <c r="B633" s="138" t="s">
        <v>516</v>
      </c>
      <c r="C633" s="318">
        <v>9</v>
      </c>
      <c r="D633" s="312">
        <v>540.1</v>
      </c>
      <c r="E633" s="312">
        <v>450.1</v>
      </c>
      <c r="F633" s="312">
        <v>0</v>
      </c>
      <c r="G633" s="312">
        <v>450.1</v>
      </c>
      <c r="H633" s="312">
        <v>0</v>
      </c>
      <c r="I633" s="608">
        <v>438.06</v>
      </c>
    </row>
    <row r="634" spans="1:9" ht="20.100000000000001" customHeight="1">
      <c r="A634" s="137">
        <v>8</v>
      </c>
      <c r="B634" s="135" t="s">
        <v>517</v>
      </c>
      <c r="C634" s="318">
        <v>8</v>
      </c>
      <c r="D634" s="312">
        <v>1393.3</v>
      </c>
      <c r="E634" s="312">
        <v>1112.7</v>
      </c>
      <c r="F634" s="312">
        <v>0</v>
      </c>
      <c r="G634" s="312">
        <v>1112.7</v>
      </c>
      <c r="H634" s="312">
        <v>0</v>
      </c>
      <c r="I634" s="608">
        <v>1046.69</v>
      </c>
    </row>
    <row r="635" spans="1:9" ht="20.100000000000001" customHeight="1">
      <c r="A635" s="137">
        <v>9</v>
      </c>
      <c r="B635" s="135" t="s">
        <v>518</v>
      </c>
      <c r="C635" s="318">
        <v>6</v>
      </c>
      <c r="D635" s="312">
        <v>869.9</v>
      </c>
      <c r="E635" s="312">
        <v>724.9</v>
      </c>
      <c r="F635" s="312">
        <v>0</v>
      </c>
      <c r="G635" s="312">
        <v>724.9</v>
      </c>
      <c r="H635" s="312">
        <v>0</v>
      </c>
      <c r="I635" s="608">
        <v>536.9</v>
      </c>
    </row>
    <row r="636" spans="1:9" ht="20.100000000000001" customHeight="1">
      <c r="A636" s="137">
        <v>10</v>
      </c>
      <c r="B636" s="135" t="s">
        <v>519</v>
      </c>
      <c r="C636" s="318">
        <v>7</v>
      </c>
      <c r="D636" s="312">
        <v>1658</v>
      </c>
      <c r="E636" s="312">
        <v>1381.6</v>
      </c>
      <c r="F636" s="312">
        <v>0</v>
      </c>
      <c r="G636" s="312">
        <v>1381.6</v>
      </c>
      <c r="H636" s="312">
        <v>31.9</v>
      </c>
      <c r="I636" s="608">
        <v>1389.9</v>
      </c>
    </row>
    <row r="637" spans="1:9" ht="20.100000000000001" customHeight="1">
      <c r="A637" s="137">
        <v>11</v>
      </c>
      <c r="B637" s="135" t="s">
        <v>520</v>
      </c>
      <c r="C637" s="318">
        <v>8</v>
      </c>
      <c r="D637" s="312">
        <v>86.3</v>
      </c>
      <c r="E637" s="312">
        <v>71.900000000000006</v>
      </c>
      <c r="F637" s="312">
        <v>0</v>
      </c>
      <c r="G637" s="312">
        <v>71.900000000000006</v>
      </c>
      <c r="H637" s="312"/>
      <c r="I637" s="608">
        <v>60</v>
      </c>
    </row>
    <row r="638" spans="1:9" ht="20.100000000000001" customHeight="1">
      <c r="A638" s="137">
        <v>12</v>
      </c>
      <c r="B638" s="135" t="s">
        <v>521</v>
      </c>
      <c r="C638" s="318">
        <v>9</v>
      </c>
      <c r="D638" s="312">
        <v>1029.3</v>
      </c>
      <c r="E638" s="312">
        <v>857.8</v>
      </c>
      <c r="F638" s="312">
        <v>0</v>
      </c>
      <c r="G638" s="312">
        <v>857.8</v>
      </c>
      <c r="H638" s="312">
        <v>0</v>
      </c>
      <c r="I638" s="608">
        <v>698.38199999999995</v>
      </c>
    </row>
    <row r="639" spans="1:9" ht="20.100000000000001" customHeight="1">
      <c r="A639" s="137">
        <v>13</v>
      </c>
      <c r="B639" s="135" t="s">
        <v>522</v>
      </c>
      <c r="C639" s="318">
        <v>7</v>
      </c>
      <c r="D639" s="312">
        <v>90.2</v>
      </c>
      <c r="E639" s="312">
        <v>75.2</v>
      </c>
      <c r="F639" s="312">
        <v>0</v>
      </c>
      <c r="G639" s="312">
        <v>75.2</v>
      </c>
      <c r="H639" s="312">
        <v>567.25</v>
      </c>
      <c r="I639" s="608">
        <v>626.04181000000005</v>
      </c>
    </row>
    <row r="640" spans="1:9" ht="20.100000000000001" customHeight="1">
      <c r="A640" s="137">
        <v>14</v>
      </c>
      <c r="B640" s="138" t="s">
        <v>523</v>
      </c>
      <c r="C640" s="318">
        <v>9</v>
      </c>
      <c r="D640" s="312">
        <v>1342.5</v>
      </c>
      <c r="E640" s="312">
        <v>1342.5</v>
      </c>
      <c r="F640" s="312">
        <v>0</v>
      </c>
      <c r="G640" s="312">
        <v>1342.5</v>
      </c>
      <c r="H640" s="312">
        <v>258.5</v>
      </c>
      <c r="I640" s="608">
        <v>1022.18304</v>
      </c>
    </row>
    <row r="641" spans="1:9" ht="20.100000000000001" customHeight="1">
      <c r="A641" s="137">
        <v>15</v>
      </c>
      <c r="B641" s="135" t="s">
        <v>524</v>
      </c>
      <c r="C641" s="318">
        <v>6</v>
      </c>
      <c r="D641" s="319">
        <v>1613.4</v>
      </c>
      <c r="E641" s="319">
        <v>1344.4</v>
      </c>
      <c r="F641" s="319">
        <v>0</v>
      </c>
      <c r="G641" s="319">
        <v>1344.4</v>
      </c>
      <c r="H641" s="312">
        <v>0</v>
      </c>
      <c r="I641" s="608">
        <v>873.29272000000003</v>
      </c>
    </row>
    <row r="642" spans="1:9" ht="20.100000000000001" customHeight="1">
      <c r="A642" s="137">
        <v>16</v>
      </c>
      <c r="B642" s="139" t="s">
        <v>525</v>
      </c>
      <c r="C642" s="318">
        <v>6</v>
      </c>
      <c r="D642" s="312">
        <v>1761.9</v>
      </c>
      <c r="E642" s="312">
        <v>1335.8</v>
      </c>
      <c r="F642" s="312">
        <v>0</v>
      </c>
      <c r="G642" s="312">
        <v>1335.8</v>
      </c>
      <c r="H642" s="312">
        <v>37.997889999999998</v>
      </c>
      <c r="I642" s="608">
        <v>1290.2581299999999</v>
      </c>
    </row>
    <row r="643" spans="1:9" ht="20.100000000000001" customHeight="1">
      <c r="A643" s="140"/>
      <c r="B643" s="136" t="s">
        <v>53</v>
      </c>
      <c r="C643" s="316">
        <v>31</v>
      </c>
      <c r="D643" s="313">
        <f t="shared" ref="D643:I643" si="47">SUM(D645:D669)</f>
        <v>3861.6000000000004</v>
      </c>
      <c r="E643" s="313">
        <f t="shared" si="47"/>
        <v>3217.9999999999995</v>
      </c>
      <c r="F643" s="313"/>
      <c r="G643" s="313">
        <f t="shared" si="47"/>
        <v>3217.9999999999995</v>
      </c>
      <c r="H643" s="313">
        <f t="shared" si="47"/>
        <v>202.38</v>
      </c>
      <c r="I643" s="617">
        <f t="shared" si="47"/>
        <v>1794.20327</v>
      </c>
    </row>
    <row r="644" spans="1:9" ht="20.100000000000001" customHeight="1">
      <c r="A644" s="133"/>
      <c r="B644" s="134" t="s">
        <v>18</v>
      </c>
      <c r="C644" s="316"/>
      <c r="D644" s="313"/>
      <c r="E644" s="313"/>
      <c r="F644" s="313"/>
      <c r="G644" s="313"/>
      <c r="H644" s="317"/>
      <c r="I644" s="616"/>
    </row>
    <row r="645" spans="1:9" ht="20.100000000000001" customHeight="1">
      <c r="A645" s="137">
        <v>1</v>
      </c>
      <c r="B645" s="135" t="s">
        <v>526</v>
      </c>
      <c r="C645" s="318">
        <v>0</v>
      </c>
      <c r="D645" s="312">
        <v>383.1</v>
      </c>
      <c r="E645" s="312">
        <v>319.3</v>
      </c>
      <c r="F645" s="312">
        <v>0</v>
      </c>
      <c r="G645" s="312">
        <v>319.3</v>
      </c>
      <c r="H645" s="312"/>
      <c r="I645" s="608">
        <v>0</v>
      </c>
    </row>
    <row r="646" spans="1:9" ht="20.100000000000001" customHeight="1">
      <c r="A646" s="137">
        <v>2</v>
      </c>
      <c r="B646" s="138" t="s">
        <v>527</v>
      </c>
      <c r="C646" s="318">
        <v>1</v>
      </c>
      <c r="D646" s="312">
        <v>157.30000000000001</v>
      </c>
      <c r="E646" s="312">
        <v>131.1</v>
      </c>
      <c r="F646" s="312">
        <v>0</v>
      </c>
      <c r="G646" s="312">
        <v>131.1</v>
      </c>
      <c r="H646" s="312">
        <v>0</v>
      </c>
      <c r="I646" s="608">
        <v>48.9</v>
      </c>
    </row>
    <row r="647" spans="1:9" ht="20.100000000000001" customHeight="1">
      <c r="A647" s="137">
        <v>3</v>
      </c>
      <c r="B647" s="135" t="s">
        <v>528</v>
      </c>
      <c r="C647" s="318">
        <v>1</v>
      </c>
      <c r="D647" s="312">
        <v>106.6</v>
      </c>
      <c r="E647" s="312">
        <v>88.8</v>
      </c>
      <c r="F647" s="312">
        <v>0</v>
      </c>
      <c r="G647" s="312">
        <v>88.8</v>
      </c>
      <c r="H647" s="312">
        <v>0</v>
      </c>
      <c r="I647" s="608">
        <v>85.3</v>
      </c>
    </row>
    <row r="648" spans="1:9" ht="20.100000000000001" customHeight="1">
      <c r="A648" s="137">
        <v>4</v>
      </c>
      <c r="B648" s="138" t="s">
        <v>529</v>
      </c>
      <c r="C648" s="318">
        <v>1</v>
      </c>
      <c r="D648" s="312">
        <v>121.5</v>
      </c>
      <c r="E648" s="312">
        <v>101.3</v>
      </c>
      <c r="F648" s="312">
        <v>0</v>
      </c>
      <c r="G648" s="312">
        <v>101.3</v>
      </c>
      <c r="H648" s="312">
        <v>0</v>
      </c>
      <c r="I648" s="608">
        <v>90.6</v>
      </c>
    </row>
    <row r="649" spans="1:9" ht="20.100000000000001" customHeight="1">
      <c r="A649" s="137">
        <v>5</v>
      </c>
      <c r="B649" s="135" t="s">
        <v>530</v>
      </c>
      <c r="C649" s="318">
        <v>1</v>
      </c>
      <c r="D649" s="312">
        <v>99</v>
      </c>
      <c r="E649" s="312">
        <v>82.6</v>
      </c>
      <c r="F649" s="312">
        <v>0</v>
      </c>
      <c r="G649" s="312">
        <v>82.6</v>
      </c>
      <c r="H649" s="312">
        <v>0</v>
      </c>
      <c r="I649" s="608">
        <v>57.7</v>
      </c>
    </row>
    <row r="650" spans="1:9" ht="20.100000000000001" customHeight="1">
      <c r="A650" s="137">
        <v>6</v>
      </c>
      <c r="B650" s="135" t="s">
        <v>531</v>
      </c>
      <c r="C650" s="318">
        <v>2</v>
      </c>
      <c r="D650" s="319">
        <v>185.5</v>
      </c>
      <c r="E650" s="312">
        <v>154.5</v>
      </c>
      <c r="F650" s="312">
        <v>0</v>
      </c>
      <c r="G650" s="312">
        <v>154.5</v>
      </c>
      <c r="H650" s="312">
        <v>0</v>
      </c>
      <c r="I650" s="608">
        <v>112.3</v>
      </c>
    </row>
    <row r="651" spans="1:9" ht="20.100000000000001" customHeight="1">
      <c r="A651" s="137">
        <v>7</v>
      </c>
      <c r="B651" s="135" t="s">
        <v>532</v>
      </c>
      <c r="C651" s="318">
        <v>0</v>
      </c>
      <c r="D651" s="312">
        <v>208.3</v>
      </c>
      <c r="E651" s="312">
        <v>173.7</v>
      </c>
      <c r="F651" s="312">
        <v>0</v>
      </c>
      <c r="G651" s="312">
        <v>173.7</v>
      </c>
      <c r="H651" s="312"/>
      <c r="I651" s="608">
        <v>0</v>
      </c>
    </row>
    <row r="652" spans="1:9" ht="20.100000000000001" customHeight="1">
      <c r="A652" s="137">
        <v>8</v>
      </c>
      <c r="B652" s="135" t="s">
        <v>533</v>
      </c>
      <c r="C652" s="318">
        <v>0</v>
      </c>
      <c r="D652" s="312">
        <v>157.1</v>
      </c>
      <c r="E652" s="312">
        <v>130.9</v>
      </c>
      <c r="F652" s="312">
        <v>0</v>
      </c>
      <c r="G652" s="312">
        <v>130.9</v>
      </c>
      <c r="H652" s="312"/>
      <c r="I652" s="608">
        <v>0</v>
      </c>
    </row>
    <row r="653" spans="1:9" ht="20.100000000000001" customHeight="1">
      <c r="A653" s="137">
        <v>9</v>
      </c>
      <c r="B653" s="138" t="s">
        <v>534</v>
      </c>
      <c r="C653" s="318">
        <v>2</v>
      </c>
      <c r="D653" s="312">
        <v>40.9</v>
      </c>
      <c r="E653" s="312">
        <v>34.1</v>
      </c>
      <c r="F653" s="312">
        <v>0</v>
      </c>
      <c r="G653" s="312">
        <v>34.1</v>
      </c>
      <c r="H653" s="312">
        <v>0</v>
      </c>
      <c r="I653" s="608">
        <v>30.417000000000002</v>
      </c>
    </row>
    <row r="654" spans="1:9" ht="20.100000000000001" customHeight="1">
      <c r="A654" s="137">
        <v>10</v>
      </c>
      <c r="B654" s="135" t="s">
        <v>535</v>
      </c>
      <c r="C654" s="318">
        <v>1</v>
      </c>
      <c r="D654" s="312">
        <v>136</v>
      </c>
      <c r="E654" s="312">
        <v>113.2</v>
      </c>
      <c r="F654" s="312">
        <v>0</v>
      </c>
      <c r="G654" s="312">
        <v>113.2</v>
      </c>
      <c r="H654" s="312">
        <v>0</v>
      </c>
      <c r="I654" s="608">
        <v>83.4</v>
      </c>
    </row>
    <row r="655" spans="1:9" ht="20.100000000000001" customHeight="1">
      <c r="A655" s="137">
        <v>11</v>
      </c>
      <c r="B655" s="135" t="s">
        <v>536</v>
      </c>
      <c r="C655" s="318">
        <v>1</v>
      </c>
      <c r="D655" s="312">
        <v>115.3</v>
      </c>
      <c r="E655" s="312">
        <v>96.1</v>
      </c>
      <c r="F655" s="312">
        <v>0</v>
      </c>
      <c r="G655" s="312">
        <v>96.1</v>
      </c>
      <c r="H655" s="312">
        <v>0</v>
      </c>
      <c r="I655" s="608">
        <v>28.7</v>
      </c>
    </row>
    <row r="656" spans="1:9" ht="20.100000000000001" customHeight="1">
      <c r="A656" s="137">
        <v>12</v>
      </c>
      <c r="B656" s="135" t="s">
        <v>537</v>
      </c>
      <c r="C656" s="318">
        <v>2</v>
      </c>
      <c r="D656" s="312">
        <v>116.9</v>
      </c>
      <c r="E656" s="312">
        <v>97.5</v>
      </c>
      <c r="F656" s="312">
        <v>0</v>
      </c>
      <c r="G656" s="312">
        <v>97.5</v>
      </c>
      <c r="H656" s="312">
        <v>0</v>
      </c>
      <c r="I656" s="608">
        <v>88.9</v>
      </c>
    </row>
    <row r="657" spans="1:9" ht="20.100000000000001" customHeight="1">
      <c r="A657" s="137">
        <v>13</v>
      </c>
      <c r="B657" s="139" t="s">
        <v>538</v>
      </c>
      <c r="C657" s="318">
        <v>1</v>
      </c>
      <c r="D657" s="312">
        <v>153.19999999999999</v>
      </c>
      <c r="E657" s="312">
        <v>127.5</v>
      </c>
      <c r="F657" s="312">
        <v>0</v>
      </c>
      <c r="G657" s="312">
        <v>127.5</v>
      </c>
      <c r="H657" s="312"/>
      <c r="I657" s="608">
        <v>84.768810000000002</v>
      </c>
    </row>
    <row r="658" spans="1:9" ht="20.100000000000001" customHeight="1">
      <c r="A658" s="137">
        <v>14</v>
      </c>
      <c r="B658" s="135" t="s">
        <v>539</v>
      </c>
      <c r="C658" s="318">
        <v>0</v>
      </c>
      <c r="D658" s="312">
        <v>99.9</v>
      </c>
      <c r="E658" s="312">
        <v>83.2</v>
      </c>
      <c r="F658" s="312">
        <v>0</v>
      </c>
      <c r="G658" s="312">
        <v>83.2</v>
      </c>
      <c r="H658" s="312"/>
      <c r="I658" s="608">
        <v>0</v>
      </c>
    </row>
    <row r="659" spans="1:9" ht="20.100000000000001" customHeight="1">
      <c r="A659" s="137">
        <v>15</v>
      </c>
      <c r="B659" s="135" t="s">
        <v>540</v>
      </c>
      <c r="C659" s="318">
        <v>1</v>
      </c>
      <c r="D659" s="312">
        <v>45.4</v>
      </c>
      <c r="E659" s="312">
        <v>37.9</v>
      </c>
      <c r="F659" s="312">
        <v>0</v>
      </c>
      <c r="G659" s="312">
        <v>37.9</v>
      </c>
      <c r="H659" s="312">
        <v>0</v>
      </c>
      <c r="I659" s="608">
        <v>6.7</v>
      </c>
    </row>
    <row r="660" spans="1:9" ht="20.100000000000001" customHeight="1">
      <c r="A660" s="137">
        <v>16</v>
      </c>
      <c r="B660" s="135" t="s">
        <v>541</v>
      </c>
      <c r="C660" s="318">
        <v>0</v>
      </c>
      <c r="D660" s="319">
        <v>38.299999999999997</v>
      </c>
      <c r="E660" s="319">
        <v>31.9</v>
      </c>
      <c r="F660" s="319">
        <v>0</v>
      </c>
      <c r="G660" s="319">
        <v>31.9</v>
      </c>
      <c r="H660" s="319"/>
      <c r="I660" s="618">
        <v>0</v>
      </c>
    </row>
    <row r="661" spans="1:9" ht="20.100000000000001" customHeight="1">
      <c r="A661" s="137">
        <v>17</v>
      </c>
      <c r="B661" s="135" t="s">
        <v>542</v>
      </c>
      <c r="C661" s="318">
        <v>1</v>
      </c>
      <c r="D661" s="312">
        <v>42.8</v>
      </c>
      <c r="E661" s="312">
        <v>35.6</v>
      </c>
      <c r="F661" s="312">
        <v>0</v>
      </c>
      <c r="G661" s="312">
        <v>35.6</v>
      </c>
      <c r="H661" s="312">
        <v>0</v>
      </c>
      <c r="I661" s="608">
        <v>4.2</v>
      </c>
    </row>
    <row r="662" spans="1:9" ht="20.100000000000001" customHeight="1">
      <c r="A662" s="137">
        <v>18</v>
      </c>
      <c r="B662" s="135" t="s">
        <v>543</v>
      </c>
      <c r="C662" s="318">
        <v>0</v>
      </c>
      <c r="D662" s="312">
        <v>46.3</v>
      </c>
      <c r="E662" s="312">
        <v>38.6</v>
      </c>
      <c r="F662" s="312">
        <v>0</v>
      </c>
      <c r="G662" s="312">
        <v>38.6</v>
      </c>
      <c r="H662" s="312"/>
      <c r="I662" s="608">
        <v>0</v>
      </c>
    </row>
    <row r="663" spans="1:9" ht="20.100000000000001" customHeight="1">
      <c r="A663" s="137">
        <v>19</v>
      </c>
      <c r="B663" s="135" t="s">
        <v>544</v>
      </c>
      <c r="C663" s="318">
        <v>0</v>
      </c>
      <c r="D663" s="312">
        <v>62.4</v>
      </c>
      <c r="E663" s="312">
        <v>52</v>
      </c>
      <c r="F663" s="312">
        <v>0</v>
      </c>
      <c r="G663" s="312">
        <v>52</v>
      </c>
      <c r="H663" s="312"/>
      <c r="I663" s="608">
        <v>0</v>
      </c>
    </row>
    <row r="664" spans="1:9" ht="20.100000000000001" customHeight="1">
      <c r="A664" s="137">
        <v>20</v>
      </c>
      <c r="B664" s="135" t="s">
        <v>545</v>
      </c>
      <c r="C664" s="318">
        <v>0</v>
      </c>
      <c r="D664" s="312">
        <v>93.9</v>
      </c>
      <c r="E664" s="312">
        <v>78.3</v>
      </c>
      <c r="F664" s="312">
        <v>0</v>
      </c>
      <c r="G664" s="312">
        <v>78.3</v>
      </c>
      <c r="H664" s="312"/>
      <c r="I664" s="608">
        <v>0</v>
      </c>
    </row>
    <row r="665" spans="1:9" ht="20.100000000000001" customHeight="1">
      <c r="A665" s="137">
        <v>21</v>
      </c>
      <c r="B665" s="135" t="s">
        <v>546</v>
      </c>
      <c r="C665" s="318">
        <v>1</v>
      </c>
      <c r="D665" s="312">
        <v>267.39999999999998</v>
      </c>
      <c r="E665" s="312">
        <v>222.6</v>
      </c>
      <c r="F665" s="312">
        <v>0</v>
      </c>
      <c r="G665" s="312">
        <v>222.6</v>
      </c>
      <c r="H665" s="312">
        <v>0</v>
      </c>
      <c r="I665" s="608">
        <v>205.5</v>
      </c>
    </row>
    <row r="666" spans="1:9" ht="20.100000000000001" customHeight="1">
      <c r="A666" s="137">
        <v>22</v>
      </c>
      <c r="B666" s="138" t="s">
        <v>547</v>
      </c>
      <c r="C666" s="318">
        <v>0</v>
      </c>
      <c r="D666" s="319">
        <v>310.10000000000002</v>
      </c>
      <c r="E666" s="319">
        <v>258.5</v>
      </c>
      <c r="F666" s="319">
        <v>0</v>
      </c>
      <c r="G666" s="319">
        <v>258.5</v>
      </c>
      <c r="H666" s="319"/>
      <c r="I666" s="618">
        <v>0</v>
      </c>
    </row>
    <row r="667" spans="1:9" ht="20.100000000000001" customHeight="1">
      <c r="A667" s="137">
        <v>23</v>
      </c>
      <c r="B667" s="139" t="s">
        <v>548</v>
      </c>
      <c r="C667" s="318">
        <v>4</v>
      </c>
      <c r="D667" s="312">
        <v>252.2</v>
      </c>
      <c r="E667" s="312">
        <v>210.2</v>
      </c>
      <c r="F667" s="312">
        <v>0</v>
      </c>
      <c r="G667" s="312">
        <v>210.2</v>
      </c>
      <c r="H667" s="312">
        <v>0</v>
      </c>
      <c r="I667" s="608">
        <v>208.91746000000001</v>
      </c>
    </row>
    <row r="668" spans="1:9" ht="20.100000000000001" customHeight="1">
      <c r="A668" s="137">
        <v>24</v>
      </c>
      <c r="B668" s="135" t="s">
        <v>549</v>
      </c>
      <c r="C668" s="318">
        <v>8</v>
      </c>
      <c r="D668" s="312">
        <v>498.2</v>
      </c>
      <c r="E668" s="312">
        <v>415.2</v>
      </c>
      <c r="F668" s="312">
        <v>0</v>
      </c>
      <c r="G668" s="312">
        <v>415.2</v>
      </c>
      <c r="H668" s="312">
        <v>202.38</v>
      </c>
      <c r="I668" s="608">
        <v>575.4</v>
      </c>
    </row>
    <row r="669" spans="1:9" ht="20.100000000000001" customHeight="1" thickBot="1">
      <c r="A669" s="137">
        <v>25</v>
      </c>
      <c r="B669" s="138" t="s">
        <v>550</v>
      </c>
      <c r="C669" s="318">
        <v>3</v>
      </c>
      <c r="D669" s="312">
        <v>124</v>
      </c>
      <c r="E669" s="312">
        <v>103.4</v>
      </c>
      <c r="F669" s="312">
        <v>0</v>
      </c>
      <c r="G669" s="312">
        <v>103.4</v>
      </c>
      <c r="H669" s="312">
        <v>0</v>
      </c>
      <c r="I669" s="608">
        <v>82.5</v>
      </c>
    </row>
    <row r="670" spans="1:9" ht="30" customHeight="1" thickBot="1">
      <c r="A670" s="23"/>
      <c r="B670" s="24" t="s">
        <v>551</v>
      </c>
      <c r="C670" s="320">
        <v>129</v>
      </c>
      <c r="D670" s="321">
        <f>D673+D681+D701</f>
        <v>28463.9</v>
      </c>
      <c r="E670" s="321">
        <f>E673+E681+E701</f>
        <v>23719.899999999998</v>
      </c>
      <c r="F670" s="321">
        <v>23719.9</v>
      </c>
      <c r="G670" s="321">
        <f>G673+G681+G701</f>
        <v>23687.1</v>
      </c>
      <c r="H670" s="321">
        <f>H673+H681+H701</f>
        <v>1069</v>
      </c>
      <c r="I670" s="322">
        <f>I673+I681+I701</f>
        <v>21728.5</v>
      </c>
    </row>
    <row r="671" spans="1:9" ht="20.100000000000001" customHeight="1">
      <c r="A671" s="25"/>
      <c r="B671" s="26" t="s">
        <v>18</v>
      </c>
      <c r="C671" s="323"/>
      <c r="D671" s="324"/>
      <c r="E671" s="325"/>
      <c r="F671" s="325"/>
      <c r="G671" s="325"/>
      <c r="H671" s="325"/>
      <c r="I671" s="326"/>
    </row>
    <row r="672" spans="1:9" ht="20.100000000000001" customHeight="1">
      <c r="A672" s="619">
        <v>1</v>
      </c>
      <c r="B672" s="620" t="s">
        <v>19</v>
      </c>
      <c r="C672" s="621"/>
      <c r="D672" s="622"/>
      <c r="E672" s="622"/>
      <c r="F672" s="623">
        <v>23719.9</v>
      </c>
      <c r="G672" s="624"/>
      <c r="H672" s="624"/>
      <c r="I672" s="625"/>
    </row>
    <row r="673" spans="1:9" ht="38.1" customHeight="1">
      <c r="A673" s="626"/>
      <c r="B673" s="627" t="s">
        <v>20</v>
      </c>
      <c r="C673" s="628">
        <v>39</v>
      </c>
      <c r="D673" s="623">
        <v>14360.7</v>
      </c>
      <c r="E673" s="623">
        <v>11932.7</v>
      </c>
      <c r="F673" s="623"/>
      <c r="G673" s="623">
        <v>11932.7</v>
      </c>
      <c r="H673" s="629"/>
      <c r="I673" s="630">
        <v>11284.9</v>
      </c>
    </row>
    <row r="674" spans="1:9" ht="20.100000000000001" customHeight="1">
      <c r="A674" s="631"/>
      <c r="B674" s="632" t="s">
        <v>18</v>
      </c>
      <c r="C674" s="633"/>
      <c r="D674" s="623"/>
      <c r="E674" s="623"/>
      <c r="F674" s="623"/>
      <c r="G674" s="623"/>
      <c r="H674" s="623"/>
      <c r="I674" s="630"/>
    </row>
    <row r="675" spans="1:9" ht="20.100000000000001" customHeight="1">
      <c r="A675" s="619">
        <v>1</v>
      </c>
      <c r="B675" s="634" t="s">
        <v>552</v>
      </c>
      <c r="C675" s="635">
        <v>4</v>
      </c>
      <c r="D675" s="636">
        <v>812</v>
      </c>
      <c r="E675" s="636">
        <v>710</v>
      </c>
      <c r="F675" s="636"/>
      <c r="G675" s="636">
        <v>710</v>
      </c>
      <c r="H675" s="636"/>
      <c r="I675" s="607">
        <v>631.5</v>
      </c>
    </row>
    <row r="676" spans="1:9" ht="20.100000000000001" customHeight="1">
      <c r="A676" s="619">
        <v>2</v>
      </c>
      <c r="B676" s="634" t="s">
        <v>553</v>
      </c>
      <c r="C676" s="635">
        <v>4</v>
      </c>
      <c r="D676" s="636">
        <v>2091.8000000000002</v>
      </c>
      <c r="E676" s="636">
        <v>1831.9</v>
      </c>
      <c r="F676" s="636"/>
      <c r="G676" s="636">
        <v>1831.9</v>
      </c>
      <c r="H676" s="636"/>
      <c r="I676" s="607">
        <v>1640.3</v>
      </c>
    </row>
    <row r="677" spans="1:9" ht="20.100000000000001" customHeight="1">
      <c r="A677" s="619">
        <v>3</v>
      </c>
      <c r="B677" s="634" t="s">
        <v>554</v>
      </c>
      <c r="C677" s="635">
        <v>4</v>
      </c>
      <c r="D677" s="636">
        <v>1542.3</v>
      </c>
      <c r="E677" s="636">
        <v>1184.9000000000001</v>
      </c>
      <c r="F677" s="636"/>
      <c r="G677" s="636">
        <v>1184.9000000000001</v>
      </c>
      <c r="H677" s="636"/>
      <c r="I677" s="607">
        <v>1184.9000000000001</v>
      </c>
    </row>
    <row r="678" spans="1:9" ht="20.100000000000001" customHeight="1">
      <c r="A678" s="619">
        <v>4</v>
      </c>
      <c r="B678" s="634" t="s">
        <v>555</v>
      </c>
      <c r="C678" s="637">
        <v>7</v>
      </c>
      <c r="D678" s="636">
        <v>1032</v>
      </c>
      <c r="E678" s="636">
        <v>860</v>
      </c>
      <c r="F678" s="636"/>
      <c r="G678" s="638">
        <v>860</v>
      </c>
      <c r="H678" s="636"/>
      <c r="I678" s="639">
        <v>842.6</v>
      </c>
    </row>
    <row r="679" spans="1:9" ht="20.100000000000001" customHeight="1">
      <c r="A679" s="619">
        <v>5</v>
      </c>
      <c r="B679" s="634" t="s">
        <v>556</v>
      </c>
      <c r="C679" s="635">
        <v>14</v>
      </c>
      <c r="D679" s="636">
        <v>6902.6</v>
      </c>
      <c r="E679" s="636">
        <v>5695.9</v>
      </c>
      <c r="F679" s="636"/>
      <c r="G679" s="636">
        <v>5695.9</v>
      </c>
      <c r="H679" s="636">
        <v>0</v>
      </c>
      <c r="I679" s="607">
        <v>5542.5</v>
      </c>
    </row>
    <row r="680" spans="1:9" ht="20.100000000000001" customHeight="1">
      <c r="A680" s="619">
        <v>6</v>
      </c>
      <c r="B680" s="634" t="s">
        <v>557</v>
      </c>
      <c r="C680" s="635">
        <v>6</v>
      </c>
      <c r="D680" s="636">
        <v>1980</v>
      </c>
      <c r="E680" s="636">
        <v>1650</v>
      </c>
      <c r="F680" s="636"/>
      <c r="G680" s="636">
        <v>1650</v>
      </c>
      <c r="H680" s="636"/>
      <c r="I680" s="607">
        <v>1443.136</v>
      </c>
    </row>
    <row r="681" spans="1:9" ht="20.100000000000001" customHeight="1">
      <c r="A681" s="640"/>
      <c r="B681" s="641" t="s">
        <v>25</v>
      </c>
      <c r="C681" s="628">
        <v>54</v>
      </c>
      <c r="D681" s="623">
        <v>10944.1</v>
      </c>
      <c r="E681" s="623">
        <v>9259.9</v>
      </c>
      <c r="F681" s="623"/>
      <c r="G681" s="623">
        <v>10328.9</v>
      </c>
      <c r="H681" s="623"/>
      <c r="I681" s="630">
        <v>8527.5</v>
      </c>
    </row>
    <row r="682" spans="1:9" ht="20.100000000000001" customHeight="1">
      <c r="A682" s="631"/>
      <c r="B682" s="632" t="s">
        <v>18</v>
      </c>
      <c r="C682" s="633"/>
      <c r="D682" s="623"/>
      <c r="E682" s="623"/>
      <c r="F682" s="623"/>
      <c r="G682" s="623"/>
      <c r="H682" s="623"/>
      <c r="I682" s="630"/>
    </row>
    <row r="683" spans="1:9" ht="20.100000000000001" customHeight="1">
      <c r="A683" s="619">
        <v>1</v>
      </c>
      <c r="B683" s="634" t="s">
        <v>558</v>
      </c>
      <c r="C683" s="635">
        <v>6</v>
      </c>
      <c r="D683" s="636">
        <v>1103.5</v>
      </c>
      <c r="E683" s="636">
        <v>861.5</v>
      </c>
      <c r="F683" s="636"/>
      <c r="G683" s="636">
        <v>861.5</v>
      </c>
      <c r="H683" s="642">
        <v>0</v>
      </c>
      <c r="I683" s="607">
        <v>787.3</v>
      </c>
    </row>
    <row r="684" spans="1:9" ht="20.100000000000001" customHeight="1">
      <c r="A684" s="643">
        <v>2</v>
      </c>
      <c r="B684" s="644" t="s">
        <v>559</v>
      </c>
      <c r="C684" s="645">
        <v>0</v>
      </c>
      <c r="D684" s="646">
        <v>0</v>
      </c>
      <c r="E684" s="646">
        <v>0</v>
      </c>
      <c r="F684" s="647"/>
      <c r="G684" s="636">
        <v>451</v>
      </c>
      <c r="H684" s="647"/>
      <c r="I684" s="648"/>
    </row>
    <row r="685" spans="1:9" ht="20.100000000000001" customHeight="1">
      <c r="A685" s="619">
        <v>3</v>
      </c>
      <c r="B685" s="634" t="s">
        <v>560</v>
      </c>
      <c r="C685" s="635">
        <v>2</v>
      </c>
      <c r="D685" s="636">
        <v>493</v>
      </c>
      <c r="E685" s="636">
        <v>411</v>
      </c>
      <c r="F685" s="636"/>
      <c r="G685" s="636">
        <v>411</v>
      </c>
      <c r="H685" s="636"/>
      <c r="I685" s="607">
        <v>411</v>
      </c>
    </row>
    <row r="686" spans="1:9" ht="20.100000000000001" customHeight="1">
      <c r="A686" s="619">
        <v>4</v>
      </c>
      <c r="B686" s="634" t="s">
        <v>561</v>
      </c>
      <c r="C686" s="635">
        <v>1</v>
      </c>
      <c r="D686" s="636">
        <v>411.6</v>
      </c>
      <c r="E686" s="636">
        <v>350.3</v>
      </c>
      <c r="F686" s="636"/>
      <c r="G686" s="636">
        <v>350.3</v>
      </c>
      <c r="H686" s="636"/>
      <c r="I686" s="607">
        <v>308.10000000000002</v>
      </c>
    </row>
    <row r="687" spans="1:9" ht="20.100000000000001" customHeight="1">
      <c r="A687" s="619">
        <v>5</v>
      </c>
      <c r="B687" s="634" t="s">
        <v>562</v>
      </c>
      <c r="C687" s="635">
        <v>4</v>
      </c>
      <c r="D687" s="636">
        <v>742</v>
      </c>
      <c r="E687" s="636">
        <v>618</v>
      </c>
      <c r="F687" s="636"/>
      <c r="G687" s="636">
        <v>618</v>
      </c>
      <c r="H687" s="636"/>
      <c r="I687" s="607">
        <v>547.9</v>
      </c>
    </row>
    <row r="688" spans="1:9" ht="20.100000000000001" customHeight="1">
      <c r="A688" s="619">
        <v>6</v>
      </c>
      <c r="B688" s="634" t="s">
        <v>563</v>
      </c>
      <c r="C688" s="635">
        <v>1</v>
      </c>
      <c r="D688" s="636">
        <v>444.8</v>
      </c>
      <c r="E688" s="636">
        <v>429.4</v>
      </c>
      <c r="F688" s="636"/>
      <c r="G688" s="636">
        <v>429.4</v>
      </c>
      <c r="H688" s="636"/>
      <c r="I688" s="607">
        <v>305.8</v>
      </c>
    </row>
    <row r="689" spans="1:9" ht="20.100000000000001" customHeight="1">
      <c r="A689" s="619">
        <v>7</v>
      </c>
      <c r="B689" s="634" t="s">
        <v>564</v>
      </c>
      <c r="C689" s="637">
        <v>7</v>
      </c>
      <c r="D689" s="636">
        <v>950.9</v>
      </c>
      <c r="E689" s="636">
        <v>743</v>
      </c>
      <c r="F689" s="636"/>
      <c r="G689" s="636">
        <v>742.95600000000002</v>
      </c>
      <c r="H689" s="636"/>
      <c r="I689" s="607">
        <v>677.96091000000001</v>
      </c>
    </row>
    <row r="690" spans="1:9" ht="20.100000000000001" customHeight="1">
      <c r="A690" s="619">
        <v>8</v>
      </c>
      <c r="B690" s="634" t="s">
        <v>565</v>
      </c>
      <c r="C690" s="635">
        <v>7</v>
      </c>
      <c r="D690" s="636">
        <v>1089.4000000000001</v>
      </c>
      <c r="E690" s="636">
        <v>938</v>
      </c>
      <c r="F690" s="636"/>
      <c r="G690" s="636">
        <v>938</v>
      </c>
      <c r="H690" s="649"/>
      <c r="I690" s="607">
        <v>938</v>
      </c>
    </row>
    <row r="691" spans="1:9" ht="20.100000000000001" customHeight="1">
      <c r="A691" s="619">
        <v>9</v>
      </c>
      <c r="B691" s="634" t="s">
        <v>566</v>
      </c>
      <c r="C691" s="635">
        <v>6</v>
      </c>
      <c r="D691" s="636">
        <v>485</v>
      </c>
      <c r="E691" s="636">
        <v>404</v>
      </c>
      <c r="F691" s="636"/>
      <c r="G691" s="636">
        <v>404</v>
      </c>
      <c r="H691" s="636"/>
      <c r="I691" s="607">
        <v>404</v>
      </c>
    </row>
    <row r="692" spans="1:9" ht="20.100000000000001" customHeight="1">
      <c r="A692" s="619">
        <v>10</v>
      </c>
      <c r="B692" s="634" t="s">
        <v>567</v>
      </c>
      <c r="C692" s="635">
        <v>5</v>
      </c>
      <c r="D692" s="636">
        <v>732.1</v>
      </c>
      <c r="E692" s="636">
        <v>575.1</v>
      </c>
      <c r="F692" s="636"/>
      <c r="G692" s="636">
        <v>575.05600000000004</v>
      </c>
      <c r="H692" s="636"/>
      <c r="I692" s="607">
        <v>506.63299999999998</v>
      </c>
    </row>
    <row r="693" spans="1:9" ht="20.100000000000001" customHeight="1">
      <c r="A693" s="619">
        <v>11</v>
      </c>
      <c r="B693" s="634" t="s">
        <v>568</v>
      </c>
      <c r="C693" s="637">
        <v>0</v>
      </c>
      <c r="D693" s="636">
        <v>279</v>
      </c>
      <c r="E693" s="636">
        <v>279</v>
      </c>
      <c r="F693" s="636"/>
      <c r="G693" s="636">
        <v>279</v>
      </c>
      <c r="H693" s="636"/>
      <c r="I693" s="607">
        <v>279</v>
      </c>
    </row>
    <row r="694" spans="1:9" ht="20.100000000000001" customHeight="1">
      <c r="A694" s="619">
        <v>12</v>
      </c>
      <c r="B694" s="634" t="s">
        <v>569</v>
      </c>
      <c r="C694" s="635">
        <v>2</v>
      </c>
      <c r="D694" s="636">
        <v>710</v>
      </c>
      <c r="E694" s="636">
        <v>592</v>
      </c>
      <c r="F694" s="636"/>
      <c r="G694" s="636">
        <v>592</v>
      </c>
      <c r="H694" s="636">
        <v>0</v>
      </c>
      <c r="I694" s="607">
        <v>592</v>
      </c>
    </row>
    <row r="695" spans="1:9" ht="20.100000000000001" customHeight="1">
      <c r="A695" s="619">
        <v>13</v>
      </c>
      <c r="B695" s="634" t="s">
        <v>570</v>
      </c>
      <c r="C695" s="637">
        <v>4</v>
      </c>
      <c r="D695" s="636">
        <v>848</v>
      </c>
      <c r="E695" s="636">
        <v>707</v>
      </c>
      <c r="F695" s="636"/>
      <c r="G695" s="636">
        <v>707</v>
      </c>
      <c r="H695" s="636"/>
      <c r="I695" s="639">
        <v>643.70000000000005</v>
      </c>
    </row>
    <row r="696" spans="1:9" ht="20.100000000000001" customHeight="1">
      <c r="A696" s="619">
        <v>14</v>
      </c>
      <c r="B696" s="634" t="s">
        <v>571</v>
      </c>
      <c r="C696" s="635">
        <v>2</v>
      </c>
      <c r="D696" s="636">
        <v>462.6</v>
      </c>
      <c r="E696" s="636">
        <v>370.3</v>
      </c>
      <c r="F696" s="636"/>
      <c r="G696" s="636">
        <v>370.3</v>
      </c>
      <c r="H696" s="636"/>
      <c r="I696" s="607">
        <v>365.9</v>
      </c>
    </row>
    <row r="697" spans="1:9" ht="20.100000000000001" customHeight="1">
      <c r="A697" s="619">
        <v>15</v>
      </c>
      <c r="B697" s="634" t="s">
        <v>572</v>
      </c>
      <c r="C697" s="635">
        <v>3</v>
      </c>
      <c r="D697" s="636">
        <v>1179</v>
      </c>
      <c r="E697" s="636">
        <v>1049</v>
      </c>
      <c r="F697" s="636"/>
      <c r="G697" s="636">
        <v>1049</v>
      </c>
      <c r="H697" s="636"/>
      <c r="I697" s="607">
        <v>971.6</v>
      </c>
    </row>
    <row r="698" spans="1:9" ht="20.100000000000001" customHeight="1">
      <c r="A698" s="643">
        <v>16</v>
      </c>
      <c r="B698" s="644" t="s">
        <v>573</v>
      </c>
      <c r="C698" s="645">
        <v>0</v>
      </c>
      <c r="D698" s="646">
        <v>0</v>
      </c>
      <c r="E698" s="646">
        <v>0</v>
      </c>
      <c r="F698" s="647"/>
      <c r="G698" s="647">
        <v>618</v>
      </c>
      <c r="H698" s="647"/>
      <c r="I698" s="650">
        <v>0</v>
      </c>
    </row>
    <row r="699" spans="1:9" ht="20.100000000000001" customHeight="1">
      <c r="A699" s="619">
        <v>17</v>
      </c>
      <c r="B699" s="634" t="s">
        <v>574</v>
      </c>
      <c r="C699" s="635">
        <v>2</v>
      </c>
      <c r="D699" s="636">
        <v>443.1</v>
      </c>
      <c r="E699" s="636">
        <v>400.5</v>
      </c>
      <c r="F699" s="636"/>
      <c r="G699" s="636">
        <v>400.5</v>
      </c>
      <c r="H699" s="636"/>
      <c r="I699" s="607">
        <v>340.4</v>
      </c>
    </row>
    <row r="700" spans="1:9" ht="20.100000000000001" customHeight="1">
      <c r="A700" s="619">
        <v>18</v>
      </c>
      <c r="B700" s="634" t="s">
        <v>575</v>
      </c>
      <c r="C700" s="635">
        <v>2</v>
      </c>
      <c r="D700" s="636">
        <v>570.1</v>
      </c>
      <c r="E700" s="636">
        <v>531.79999999999995</v>
      </c>
      <c r="F700" s="636"/>
      <c r="G700" s="636">
        <v>531.79999999999995</v>
      </c>
      <c r="H700" s="636"/>
      <c r="I700" s="607">
        <v>448.2</v>
      </c>
    </row>
    <row r="701" spans="1:9" ht="20.100000000000001" customHeight="1">
      <c r="A701" s="651"/>
      <c r="B701" s="641" t="s">
        <v>53</v>
      </c>
      <c r="C701" s="628">
        <v>36</v>
      </c>
      <c r="D701" s="623">
        <v>3159.1</v>
      </c>
      <c r="E701" s="623">
        <v>2527.3000000000002</v>
      </c>
      <c r="F701" s="623"/>
      <c r="G701" s="623">
        <v>1425.5</v>
      </c>
      <c r="H701" s="623">
        <v>1069</v>
      </c>
      <c r="I701" s="630">
        <v>1916.1</v>
      </c>
    </row>
    <row r="702" spans="1:9" ht="20.100000000000001" customHeight="1">
      <c r="A702" s="619"/>
      <c r="B702" s="632" t="s">
        <v>18</v>
      </c>
      <c r="C702" s="633"/>
      <c r="D702" s="623"/>
      <c r="E702" s="623"/>
      <c r="F702" s="623"/>
      <c r="G702" s="623"/>
      <c r="H702" s="623"/>
      <c r="I702" s="630"/>
    </row>
    <row r="703" spans="1:9" ht="20.100000000000001" customHeight="1">
      <c r="A703" s="619">
        <v>1</v>
      </c>
      <c r="B703" s="634" t="s">
        <v>139</v>
      </c>
      <c r="C703" s="635">
        <v>3</v>
      </c>
      <c r="D703" s="636">
        <v>160</v>
      </c>
      <c r="E703" s="636">
        <v>150</v>
      </c>
      <c r="F703" s="636"/>
      <c r="G703" s="636">
        <v>150</v>
      </c>
      <c r="H703" s="636">
        <v>0</v>
      </c>
      <c r="I703" s="607">
        <v>78.3</v>
      </c>
    </row>
    <row r="704" spans="1:9" ht="20.100000000000001" customHeight="1">
      <c r="A704" s="619">
        <v>2</v>
      </c>
      <c r="B704" s="634" t="s">
        <v>576</v>
      </c>
      <c r="C704" s="635">
        <v>3</v>
      </c>
      <c r="D704" s="636">
        <v>106</v>
      </c>
      <c r="E704" s="636">
        <v>88</v>
      </c>
      <c r="F704" s="636"/>
      <c r="G704" s="636">
        <v>88</v>
      </c>
      <c r="H704" s="636"/>
      <c r="I704" s="607">
        <v>68.8</v>
      </c>
    </row>
    <row r="705" spans="1:9" ht="20.100000000000001" customHeight="1">
      <c r="A705" s="619">
        <v>3</v>
      </c>
      <c r="B705" s="634" t="s">
        <v>577</v>
      </c>
      <c r="C705" s="635">
        <v>1</v>
      </c>
      <c r="D705" s="636">
        <v>161</v>
      </c>
      <c r="E705" s="636">
        <v>134</v>
      </c>
      <c r="F705" s="636"/>
      <c r="G705" s="636">
        <v>134</v>
      </c>
      <c r="H705" s="636"/>
      <c r="I705" s="607">
        <v>116.1</v>
      </c>
    </row>
    <row r="706" spans="1:9" ht="20.100000000000001" customHeight="1">
      <c r="A706" s="619">
        <v>4</v>
      </c>
      <c r="B706" s="634" t="s">
        <v>578</v>
      </c>
      <c r="C706" s="637">
        <v>1</v>
      </c>
      <c r="D706" s="636">
        <v>192.7</v>
      </c>
      <c r="E706" s="636">
        <v>139.80000000000001</v>
      </c>
      <c r="F706" s="636"/>
      <c r="G706" s="636">
        <v>139.80000000000001</v>
      </c>
      <c r="H706" s="636"/>
      <c r="I706" s="607">
        <v>136.4</v>
      </c>
    </row>
    <row r="707" spans="1:9" ht="20.100000000000001" customHeight="1">
      <c r="A707" s="619">
        <v>5</v>
      </c>
      <c r="B707" s="634" t="s">
        <v>579</v>
      </c>
      <c r="C707" s="635">
        <v>3</v>
      </c>
      <c r="D707" s="636">
        <v>115</v>
      </c>
      <c r="E707" s="636">
        <v>111</v>
      </c>
      <c r="F707" s="636"/>
      <c r="G707" s="636">
        <v>111</v>
      </c>
      <c r="H707" s="636"/>
      <c r="I707" s="607">
        <v>77</v>
      </c>
    </row>
    <row r="708" spans="1:9" ht="20.100000000000001" customHeight="1">
      <c r="A708" s="619">
        <v>6</v>
      </c>
      <c r="B708" s="634" t="s">
        <v>580</v>
      </c>
      <c r="C708" s="635">
        <v>2</v>
      </c>
      <c r="D708" s="636">
        <v>106</v>
      </c>
      <c r="E708" s="636">
        <v>84.8</v>
      </c>
      <c r="F708" s="636"/>
      <c r="G708" s="636">
        <v>84.8</v>
      </c>
      <c r="H708" s="636"/>
      <c r="I708" s="607">
        <v>83.2</v>
      </c>
    </row>
    <row r="709" spans="1:9" ht="20.100000000000001" customHeight="1">
      <c r="A709" s="619">
        <v>7</v>
      </c>
      <c r="B709" s="634" t="s">
        <v>581</v>
      </c>
      <c r="C709" s="635">
        <v>3</v>
      </c>
      <c r="D709" s="636">
        <v>139.30000000000001</v>
      </c>
      <c r="E709" s="636">
        <v>116.1</v>
      </c>
      <c r="F709" s="636"/>
      <c r="G709" s="636">
        <v>99.7</v>
      </c>
      <c r="H709" s="636"/>
      <c r="I709" s="607">
        <v>96.1</v>
      </c>
    </row>
    <row r="710" spans="1:9" ht="20.100000000000001" customHeight="1">
      <c r="A710" s="619">
        <v>8</v>
      </c>
      <c r="B710" s="634" t="s">
        <v>582</v>
      </c>
      <c r="C710" s="635">
        <v>2</v>
      </c>
      <c r="D710" s="636">
        <v>49.2</v>
      </c>
      <c r="E710" s="636">
        <v>32.799999999999997</v>
      </c>
      <c r="F710" s="636"/>
      <c r="G710" s="636">
        <v>16.399999999999999</v>
      </c>
      <c r="H710" s="636"/>
      <c r="I710" s="650">
        <v>0</v>
      </c>
    </row>
    <row r="711" spans="1:9" ht="20.100000000000001" customHeight="1">
      <c r="A711" s="619">
        <v>9</v>
      </c>
      <c r="B711" s="634" t="s">
        <v>583</v>
      </c>
      <c r="C711" s="635">
        <v>1</v>
      </c>
      <c r="D711" s="636">
        <v>133</v>
      </c>
      <c r="E711" s="636">
        <v>106.4</v>
      </c>
      <c r="F711" s="636"/>
      <c r="G711" s="636">
        <v>106.4</v>
      </c>
      <c r="H711" s="636"/>
      <c r="I711" s="607">
        <v>48.8</v>
      </c>
    </row>
    <row r="712" spans="1:9" ht="20.100000000000001" customHeight="1">
      <c r="A712" s="619">
        <v>10</v>
      </c>
      <c r="B712" s="634" t="s">
        <v>584</v>
      </c>
      <c r="C712" s="635">
        <v>1</v>
      </c>
      <c r="D712" s="636">
        <v>114</v>
      </c>
      <c r="E712" s="636">
        <v>95</v>
      </c>
      <c r="F712" s="636"/>
      <c r="G712" s="636">
        <v>95</v>
      </c>
      <c r="H712" s="636"/>
      <c r="I712" s="652">
        <v>74.599999999999994</v>
      </c>
    </row>
    <row r="713" spans="1:9" ht="20.100000000000001" customHeight="1">
      <c r="A713" s="619">
        <v>11</v>
      </c>
      <c r="B713" s="634" t="s">
        <v>585</v>
      </c>
      <c r="C713" s="635">
        <v>4</v>
      </c>
      <c r="D713" s="636">
        <v>394</v>
      </c>
      <c r="E713" s="636">
        <v>282</v>
      </c>
      <c r="F713" s="636"/>
      <c r="G713" s="636">
        <v>282</v>
      </c>
      <c r="H713" s="636"/>
      <c r="I713" s="607">
        <v>224.9</v>
      </c>
    </row>
    <row r="714" spans="1:9" ht="20.100000000000001" customHeight="1">
      <c r="A714" s="619">
        <v>12</v>
      </c>
      <c r="B714" s="634" t="s">
        <v>586</v>
      </c>
      <c r="C714" s="635">
        <v>1</v>
      </c>
      <c r="D714" s="636">
        <v>15</v>
      </c>
      <c r="E714" s="636">
        <v>10</v>
      </c>
      <c r="F714" s="636"/>
      <c r="G714" s="636">
        <v>10</v>
      </c>
      <c r="H714" s="636"/>
      <c r="I714" s="653">
        <v>3.4</v>
      </c>
    </row>
    <row r="715" spans="1:9" ht="20.100000000000001" customHeight="1">
      <c r="A715" s="619">
        <v>13</v>
      </c>
      <c r="B715" s="634" t="s">
        <v>587</v>
      </c>
      <c r="C715" s="635">
        <v>2</v>
      </c>
      <c r="D715" s="647">
        <v>693.9</v>
      </c>
      <c r="E715" s="647">
        <v>529.4</v>
      </c>
      <c r="F715" s="636"/>
      <c r="G715" s="636">
        <v>78.400000000000006</v>
      </c>
      <c r="H715" s="636">
        <v>451</v>
      </c>
      <c r="I715" s="607">
        <v>445</v>
      </c>
    </row>
    <row r="716" spans="1:9" ht="20.100000000000001" customHeight="1">
      <c r="A716" s="654">
        <v>14</v>
      </c>
      <c r="B716" s="655" t="s">
        <v>588</v>
      </c>
      <c r="C716" s="656">
        <v>2</v>
      </c>
      <c r="D716" s="657">
        <v>60</v>
      </c>
      <c r="E716" s="657">
        <v>30</v>
      </c>
      <c r="F716" s="657"/>
      <c r="G716" s="657">
        <v>30</v>
      </c>
      <c r="H716" s="657"/>
      <c r="I716" s="658">
        <v>6.8</v>
      </c>
    </row>
    <row r="717" spans="1:9" ht="20.100000000000001" customHeight="1" thickBot="1">
      <c r="A717" s="84">
        <v>15</v>
      </c>
      <c r="B717" s="141" t="s">
        <v>589</v>
      </c>
      <c r="C717" s="298">
        <v>7</v>
      </c>
      <c r="D717" s="245">
        <v>720</v>
      </c>
      <c r="E717" s="245">
        <v>618</v>
      </c>
      <c r="F717" s="245"/>
      <c r="G717" s="327"/>
      <c r="H717" s="245">
        <v>618</v>
      </c>
      <c r="I717" s="594">
        <v>456.7</v>
      </c>
    </row>
    <row r="718" spans="1:9" ht="27.75" customHeight="1" thickBot="1">
      <c r="A718" s="142"/>
      <c r="B718" s="143" t="s">
        <v>590</v>
      </c>
      <c r="C718" s="328">
        <f t="shared" ref="C718:I718" si="48">C721+C724+C742</f>
        <v>200</v>
      </c>
      <c r="D718" s="329">
        <f t="shared" si="48"/>
        <v>27295.599999999999</v>
      </c>
      <c r="E718" s="329">
        <f t="shared" si="48"/>
        <v>22746.400000000001</v>
      </c>
      <c r="F718" s="329">
        <v>22746.400000000001</v>
      </c>
      <c r="G718" s="329">
        <f t="shared" si="48"/>
        <v>22746.400000000001</v>
      </c>
      <c r="H718" s="329">
        <f t="shared" si="48"/>
        <v>0</v>
      </c>
      <c r="I718" s="330">
        <f t="shared" si="48"/>
        <v>20918.400000000001</v>
      </c>
    </row>
    <row r="719" spans="1:9" ht="20.100000000000001" customHeight="1">
      <c r="A719" s="144"/>
      <c r="B719" s="145" t="s">
        <v>18</v>
      </c>
      <c r="C719" s="331"/>
      <c r="D719" s="332"/>
      <c r="E719" s="332"/>
      <c r="F719" s="332"/>
      <c r="G719" s="332"/>
      <c r="H719" s="332"/>
      <c r="I719" s="333"/>
    </row>
    <row r="720" spans="1:9" ht="20.100000000000001" customHeight="1">
      <c r="A720" s="95">
        <v>1</v>
      </c>
      <c r="B720" s="146" t="s">
        <v>19</v>
      </c>
      <c r="C720" s="334"/>
      <c r="D720" s="335"/>
      <c r="E720" s="335"/>
      <c r="F720" s="336">
        <v>22746.400000000001</v>
      </c>
      <c r="G720" s="335"/>
      <c r="H720" s="335"/>
      <c r="I720" s="659"/>
    </row>
    <row r="721" spans="1:9" ht="38.1" customHeight="1">
      <c r="A721" s="147"/>
      <c r="B721" s="148" t="s">
        <v>20</v>
      </c>
      <c r="C721" s="337">
        <v>24</v>
      </c>
      <c r="D721" s="336">
        <v>5074.3999999999996</v>
      </c>
      <c r="E721" s="336">
        <v>4295</v>
      </c>
      <c r="F721" s="336"/>
      <c r="G721" s="336">
        <v>4295</v>
      </c>
      <c r="H721" s="336"/>
      <c r="I721" s="660">
        <v>4067.2</v>
      </c>
    </row>
    <row r="722" spans="1:9" ht="20.100000000000001" customHeight="1">
      <c r="A722" s="147"/>
      <c r="B722" s="149" t="s">
        <v>18</v>
      </c>
      <c r="C722" s="337"/>
      <c r="D722" s="336"/>
      <c r="E722" s="336"/>
      <c r="F722" s="336"/>
      <c r="G722" s="336"/>
      <c r="H722" s="336"/>
      <c r="I722" s="660"/>
    </row>
    <row r="723" spans="1:9" ht="20.100000000000001" customHeight="1">
      <c r="A723" s="95">
        <v>1</v>
      </c>
      <c r="B723" s="150" t="s">
        <v>591</v>
      </c>
      <c r="C723" s="338">
        <v>24</v>
      </c>
      <c r="D723" s="339">
        <v>5074.3999999999996</v>
      </c>
      <c r="E723" s="339">
        <v>4295</v>
      </c>
      <c r="F723" s="339"/>
      <c r="G723" s="339">
        <v>4295</v>
      </c>
      <c r="H723" s="339"/>
      <c r="I723" s="661">
        <v>4067.2</v>
      </c>
    </row>
    <row r="724" spans="1:9" ht="20.100000000000001" customHeight="1">
      <c r="A724" s="147"/>
      <c r="B724" s="146" t="s">
        <v>25</v>
      </c>
      <c r="C724" s="337">
        <v>140</v>
      </c>
      <c r="D724" s="336">
        <v>20087.8</v>
      </c>
      <c r="E724" s="336">
        <v>16657.400000000001</v>
      </c>
      <c r="F724" s="336"/>
      <c r="G724" s="336">
        <v>16657.400000000001</v>
      </c>
      <c r="H724" s="336"/>
      <c r="I724" s="660">
        <v>15384.8</v>
      </c>
    </row>
    <row r="725" spans="1:9" ht="20.100000000000001" customHeight="1">
      <c r="A725" s="147"/>
      <c r="B725" s="149" t="s">
        <v>18</v>
      </c>
      <c r="C725" s="337"/>
      <c r="D725" s="336"/>
      <c r="E725" s="336"/>
      <c r="F725" s="336"/>
      <c r="G725" s="336"/>
      <c r="H725" s="336"/>
      <c r="I725" s="660"/>
    </row>
    <row r="726" spans="1:9" ht="20.100000000000001" customHeight="1">
      <c r="A726" s="95">
        <v>1</v>
      </c>
      <c r="B726" s="150" t="s">
        <v>592</v>
      </c>
      <c r="C726" s="338">
        <v>4</v>
      </c>
      <c r="D726" s="339">
        <v>1052.0999999999999</v>
      </c>
      <c r="E726" s="339">
        <v>851.7</v>
      </c>
      <c r="F726" s="339"/>
      <c r="G726" s="339">
        <v>851.7</v>
      </c>
      <c r="H726" s="339"/>
      <c r="I726" s="661">
        <v>787.8</v>
      </c>
    </row>
    <row r="727" spans="1:9" ht="20.100000000000001" customHeight="1">
      <c r="A727" s="95">
        <v>2</v>
      </c>
      <c r="B727" s="150" t="s">
        <v>593</v>
      </c>
      <c r="C727" s="338">
        <v>9</v>
      </c>
      <c r="D727" s="339">
        <v>1085.8</v>
      </c>
      <c r="E727" s="339">
        <v>883.2</v>
      </c>
      <c r="F727" s="339"/>
      <c r="G727" s="339">
        <v>883.2</v>
      </c>
      <c r="H727" s="339"/>
      <c r="I727" s="661">
        <v>828.44</v>
      </c>
    </row>
    <row r="728" spans="1:9" ht="20.100000000000001" customHeight="1">
      <c r="A728" s="95">
        <v>3</v>
      </c>
      <c r="B728" s="150" t="s">
        <v>594</v>
      </c>
      <c r="C728" s="338">
        <v>9</v>
      </c>
      <c r="D728" s="339">
        <v>1724.7</v>
      </c>
      <c r="E728" s="339">
        <v>1425.5</v>
      </c>
      <c r="F728" s="339"/>
      <c r="G728" s="339">
        <v>1425.5</v>
      </c>
      <c r="H728" s="339"/>
      <c r="I728" s="661">
        <v>1132.7280000000001</v>
      </c>
    </row>
    <row r="729" spans="1:9" ht="20.100000000000001" customHeight="1">
      <c r="A729" s="95">
        <v>4</v>
      </c>
      <c r="B729" s="150" t="s">
        <v>595</v>
      </c>
      <c r="C729" s="338">
        <v>13</v>
      </c>
      <c r="D729" s="339">
        <v>1618.3</v>
      </c>
      <c r="E729" s="339">
        <v>1348.5</v>
      </c>
      <c r="F729" s="339"/>
      <c r="G729" s="339">
        <v>1348.5</v>
      </c>
      <c r="H729" s="339"/>
      <c r="I729" s="661">
        <v>1310.5999999999999</v>
      </c>
    </row>
    <row r="730" spans="1:9" ht="20.100000000000001" customHeight="1">
      <c r="A730" s="95">
        <v>5</v>
      </c>
      <c r="B730" s="150" t="s">
        <v>596</v>
      </c>
      <c r="C730" s="338">
        <v>8</v>
      </c>
      <c r="D730" s="339">
        <v>1301.5</v>
      </c>
      <c r="E730" s="339">
        <v>1084.5</v>
      </c>
      <c r="F730" s="339"/>
      <c r="G730" s="339">
        <v>1084.5</v>
      </c>
      <c r="H730" s="339"/>
      <c r="I730" s="661">
        <v>1058.7</v>
      </c>
    </row>
    <row r="731" spans="1:9" ht="20.100000000000001" customHeight="1">
      <c r="A731" s="95">
        <v>6</v>
      </c>
      <c r="B731" s="150" t="s">
        <v>597</v>
      </c>
      <c r="C731" s="338">
        <v>10</v>
      </c>
      <c r="D731" s="339">
        <v>1492.2</v>
      </c>
      <c r="E731" s="339">
        <v>1235.2</v>
      </c>
      <c r="F731" s="339"/>
      <c r="G731" s="339">
        <v>1235.2</v>
      </c>
      <c r="H731" s="339"/>
      <c r="I731" s="661">
        <v>1123.9000000000001</v>
      </c>
    </row>
    <row r="732" spans="1:9" ht="20.100000000000001" customHeight="1">
      <c r="A732" s="95">
        <v>7</v>
      </c>
      <c r="B732" s="150" t="s">
        <v>598</v>
      </c>
      <c r="C732" s="338">
        <v>7</v>
      </c>
      <c r="D732" s="339">
        <v>906.4</v>
      </c>
      <c r="E732" s="339">
        <v>747</v>
      </c>
      <c r="F732" s="339"/>
      <c r="G732" s="339">
        <v>747</v>
      </c>
      <c r="H732" s="339"/>
      <c r="I732" s="661">
        <v>742</v>
      </c>
    </row>
    <row r="733" spans="1:9" ht="20.100000000000001" customHeight="1">
      <c r="A733" s="95">
        <v>8</v>
      </c>
      <c r="B733" s="150" t="s">
        <v>599</v>
      </c>
      <c r="C733" s="338">
        <v>9</v>
      </c>
      <c r="D733" s="339">
        <v>937</v>
      </c>
      <c r="E733" s="339">
        <v>780.8</v>
      </c>
      <c r="F733" s="339"/>
      <c r="G733" s="339">
        <v>780.8</v>
      </c>
      <c r="H733" s="339"/>
      <c r="I733" s="661">
        <v>780.8</v>
      </c>
    </row>
    <row r="734" spans="1:9" ht="20.100000000000001" customHeight="1">
      <c r="A734" s="95">
        <v>9</v>
      </c>
      <c r="B734" s="150" t="s">
        <v>600</v>
      </c>
      <c r="C734" s="338">
        <v>4</v>
      </c>
      <c r="D734" s="339">
        <v>1747.8</v>
      </c>
      <c r="E734" s="339">
        <v>1456.6</v>
      </c>
      <c r="F734" s="339"/>
      <c r="G734" s="339">
        <v>1456.6</v>
      </c>
      <c r="H734" s="339"/>
      <c r="I734" s="661">
        <v>1188.5229999999999</v>
      </c>
    </row>
    <row r="735" spans="1:9" ht="20.100000000000001" customHeight="1">
      <c r="A735" s="95">
        <v>10</v>
      </c>
      <c r="B735" s="150" t="s">
        <v>601</v>
      </c>
      <c r="C735" s="338">
        <v>7</v>
      </c>
      <c r="D735" s="339">
        <v>771.7</v>
      </c>
      <c r="E735" s="339">
        <v>643.1</v>
      </c>
      <c r="F735" s="339"/>
      <c r="G735" s="339">
        <v>643.1</v>
      </c>
      <c r="H735" s="339"/>
      <c r="I735" s="661">
        <v>578.5</v>
      </c>
    </row>
    <row r="736" spans="1:9" ht="20.100000000000001" customHeight="1">
      <c r="A736" s="95">
        <v>11</v>
      </c>
      <c r="B736" s="150" t="s">
        <v>602</v>
      </c>
      <c r="C736" s="338">
        <v>4</v>
      </c>
      <c r="D736" s="339">
        <v>708.6</v>
      </c>
      <c r="E736" s="339">
        <v>590.6</v>
      </c>
      <c r="F736" s="339"/>
      <c r="G736" s="339">
        <v>590.6</v>
      </c>
      <c r="H736" s="339"/>
      <c r="I736" s="661">
        <v>590.4</v>
      </c>
    </row>
    <row r="737" spans="1:9" ht="20.100000000000001" customHeight="1">
      <c r="A737" s="95">
        <v>12</v>
      </c>
      <c r="B737" s="150" t="s">
        <v>603</v>
      </c>
      <c r="C737" s="338">
        <v>4</v>
      </c>
      <c r="D737" s="339">
        <v>499.4</v>
      </c>
      <c r="E737" s="339">
        <v>411.2</v>
      </c>
      <c r="F737" s="339"/>
      <c r="G737" s="339">
        <v>411.2</v>
      </c>
      <c r="H737" s="339"/>
      <c r="I737" s="661">
        <v>353.5</v>
      </c>
    </row>
    <row r="738" spans="1:9" ht="20.100000000000001" customHeight="1">
      <c r="A738" s="95">
        <v>13</v>
      </c>
      <c r="B738" s="150" t="s">
        <v>604</v>
      </c>
      <c r="C738" s="338">
        <v>11</v>
      </c>
      <c r="D738" s="339">
        <v>1971.8</v>
      </c>
      <c r="E738" s="339">
        <v>1684.8</v>
      </c>
      <c r="F738" s="339"/>
      <c r="G738" s="339">
        <v>1684.8</v>
      </c>
      <c r="H738" s="339"/>
      <c r="I738" s="661">
        <v>1617.06</v>
      </c>
    </row>
    <row r="739" spans="1:9" ht="20.100000000000001" customHeight="1">
      <c r="A739" s="95">
        <v>14</v>
      </c>
      <c r="B739" s="150" t="s">
        <v>605</v>
      </c>
      <c r="C739" s="338">
        <v>22</v>
      </c>
      <c r="D739" s="339">
        <v>1412.6</v>
      </c>
      <c r="E739" s="339">
        <v>1156.2</v>
      </c>
      <c r="F739" s="339"/>
      <c r="G739" s="339">
        <v>1156.2</v>
      </c>
      <c r="H739" s="339"/>
      <c r="I739" s="661">
        <v>1155.9000000000001</v>
      </c>
    </row>
    <row r="740" spans="1:9" ht="20.100000000000001" customHeight="1">
      <c r="A740" s="95">
        <v>15</v>
      </c>
      <c r="B740" s="150" t="s">
        <v>606</v>
      </c>
      <c r="C740" s="338">
        <v>11</v>
      </c>
      <c r="D740" s="339">
        <v>1985.4</v>
      </c>
      <c r="E740" s="339">
        <v>1644.8</v>
      </c>
      <c r="F740" s="339"/>
      <c r="G740" s="339">
        <v>1644.8</v>
      </c>
      <c r="H740" s="339"/>
      <c r="I740" s="661">
        <v>1495.9173000000001</v>
      </c>
    </row>
    <row r="741" spans="1:9" ht="20.100000000000001" customHeight="1">
      <c r="A741" s="95">
        <v>16</v>
      </c>
      <c r="B741" s="150" t="s">
        <v>607</v>
      </c>
      <c r="C741" s="338">
        <v>8</v>
      </c>
      <c r="D741" s="339">
        <v>872.5</v>
      </c>
      <c r="E741" s="339">
        <v>713.7</v>
      </c>
      <c r="F741" s="339"/>
      <c r="G741" s="339">
        <v>713.7</v>
      </c>
      <c r="H741" s="339"/>
      <c r="I741" s="661">
        <v>640</v>
      </c>
    </row>
    <row r="742" spans="1:9" ht="20.100000000000001" customHeight="1">
      <c r="A742" s="147"/>
      <c r="B742" s="151" t="s">
        <v>53</v>
      </c>
      <c r="C742" s="337">
        <v>36</v>
      </c>
      <c r="D742" s="336">
        <v>2133.4</v>
      </c>
      <c r="E742" s="336">
        <v>1794</v>
      </c>
      <c r="F742" s="336"/>
      <c r="G742" s="336">
        <v>1794</v>
      </c>
      <c r="H742" s="336"/>
      <c r="I742" s="660">
        <v>1466.4</v>
      </c>
    </row>
    <row r="743" spans="1:9" ht="20.100000000000001" customHeight="1">
      <c r="A743" s="147"/>
      <c r="B743" s="149" t="s">
        <v>18</v>
      </c>
      <c r="C743" s="337"/>
      <c r="D743" s="336"/>
      <c r="E743" s="336"/>
      <c r="F743" s="336"/>
      <c r="G743" s="336"/>
      <c r="H743" s="336"/>
      <c r="I743" s="660"/>
    </row>
    <row r="744" spans="1:9" ht="20.100000000000001" customHeight="1">
      <c r="A744" s="95">
        <v>1</v>
      </c>
      <c r="B744" s="150" t="s">
        <v>608</v>
      </c>
      <c r="C744" s="338">
        <v>13</v>
      </c>
      <c r="D744" s="339">
        <v>857</v>
      </c>
      <c r="E744" s="339">
        <v>705.8</v>
      </c>
      <c r="F744" s="339"/>
      <c r="G744" s="339">
        <v>705.8</v>
      </c>
      <c r="H744" s="339"/>
      <c r="I744" s="661">
        <v>602.20000000000005</v>
      </c>
    </row>
    <row r="745" spans="1:9" ht="20.100000000000001" customHeight="1">
      <c r="A745" s="95">
        <v>2</v>
      </c>
      <c r="B745" s="150" t="s">
        <v>609</v>
      </c>
      <c r="C745" s="338">
        <v>2</v>
      </c>
      <c r="D745" s="339">
        <v>75.900000000000006</v>
      </c>
      <c r="E745" s="339">
        <v>66.5</v>
      </c>
      <c r="F745" s="339"/>
      <c r="G745" s="339">
        <v>66.5</v>
      </c>
      <c r="H745" s="339"/>
      <c r="I745" s="661">
        <v>56.6</v>
      </c>
    </row>
    <row r="746" spans="1:9" ht="20.100000000000001" customHeight="1">
      <c r="A746" s="95">
        <v>3</v>
      </c>
      <c r="B746" s="150" t="s">
        <v>610</v>
      </c>
      <c r="C746" s="338">
        <v>1</v>
      </c>
      <c r="D746" s="339">
        <v>25.8</v>
      </c>
      <c r="E746" s="339">
        <v>25.8</v>
      </c>
      <c r="F746" s="339"/>
      <c r="G746" s="339">
        <v>25.8</v>
      </c>
      <c r="H746" s="339"/>
      <c r="I746" s="661">
        <v>1.8</v>
      </c>
    </row>
    <row r="747" spans="1:9" ht="20.100000000000001" customHeight="1">
      <c r="A747" s="95">
        <v>4</v>
      </c>
      <c r="B747" s="150" t="s">
        <v>611</v>
      </c>
      <c r="C747" s="338">
        <v>1</v>
      </c>
      <c r="D747" s="339">
        <v>57.9</v>
      </c>
      <c r="E747" s="339">
        <v>57.9</v>
      </c>
      <c r="F747" s="339"/>
      <c r="G747" s="339">
        <v>57.9</v>
      </c>
      <c r="H747" s="339"/>
      <c r="I747" s="661">
        <v>38</v>
      </c>
    </row>
    <row r="748" spans="1:9" ht="20.100000000000001" customHeight="1">
      <c r="A748" s="95">
        <v>5</v>
      </c>
      <c r="B748" s="150" t="s">
        <v>612</v>
      </c>
      <c r="C748" s="338">
        <v>4</v>
      </c>
      <c r="D748" s="339">
        <v>126.6</v>
      </c>
      <c r="E748" s="339">
        <v>118.8</v>
      </c>
      <c r="F748" s="339"/>
      <c r="G748" s="339">
        <v>118.8</v>
      </c>
      <c r="H748" s="339"/>
      <c r="I748" s="661">
        <v>105</v>
      </c>
    </row>
    <row r="749" spans="1:9" ht="20.100000000000001" customHeight="1">
      <c r="A749" s="95">
        <v>6</v>
      </c>
      <c r="B749" s="150" t="s">
        <v>613</v>
      </c>
      <c r="C749" s="338">
        <v>4</v>
      </c>
      <c r="D749" s="339">
        <v>56.5</v>
      </c>
      <c r="E749" s="339">
        <v>48.7</v>
      </c>
      <c r="F749" s="339"/>
      <c r="G749" s="339">
        <v>48.7</v>
      </c>
      <c r="H749" s="339"/>
      <c r="I749" s="661">
        <v>48.7</v>
      </c>
    </row>
    <row r="750" spans="1:9" ht="20.100000000000001" customHeight="1">
      <c r="A750" s="95">
        <v>7</v>
      </c>
      <c r="B750" s="150" t="s">
        <v>614</v>
      </c>
      <c r="C750" s="338">
        <v>2</v>
      </c>
      <c r="D750" s="339">
        <v>238.6</v>
      </c>
      <c r="E750" s="339">
        <v>191</v>
      </c>
      <c r="F750" s="339"/>
      <c r="G750" s="339">
        <v>191</v>
      </c>
      <c r="H750" s="339"/>
      <c r="I750" s="661">
        <v>191</v>
      </c>
    </row>
    <row r="751" spans="1:9" ht="20.100000000000001" customHeight="1">
      <c r="A751" s="95">
        <v>8</v>
      </c>
      <c r="B751" s="150" t="s">
        <v>615</v>
      </c>
      <c r="C751" s="338">
        <v>1</v>
      </c>
      <c r="D751" s="339">
        <v>48.4</v>
      </c>
      <c r="E751" s="339">
        <v>40.4</v>
      </c>
      <c r="F751" s="339"/>
      <c r="G751" s="339">
        <v>40.4</v>
      </c>
      <c r="H751" s="339"/>
      <c r="I751" s="661">
        <v>39.1</v>
      </c>
    </row>
    <row r="752" spans="1:9" ht="20.100000000000001" customHeight="1">
      <c r="A752" s="95">
        <v>9</v>
      </c>
      <c r="B752" s="150" t="s">
        <v>616</v>
      </c>
      <c r="C752" s="338">
        <v>2</v>
      </c>
      <c r="D752" s="339">
        <v>33.1</v>
      </c>
      <c r="E752" s="339">
        <v>27.5</v>
      </c>
      <c r="F752" s="339"/>
      <c r="G752" s="339">
        <v>27.5</v>
      </c>
      <c r="H752" s="339"/>
      <c r="I752" s="661">
        <v>27</v>
      </c>
    </row>
    <row r="753" spans="1:9" ht="20.100000000000001" customHeight="1">
      <c r="A753" s="95">
        <v>10</v>
      </c>
      <c r="B753" s="150" t="s">
        <v>617</v>
      </c>
      <c r="C753" s="338">
        <v>3</v>
      </c>
      <c r="D753" s="339">
        <v>253.8</v>
      </c>
      <c r="E753" s="339">
        <v>211.6</v>
      </c>
      <c r="F753" s="339"/>
      <c r="G753" s="339">
        <v>211.6</v>
      </c>
      <c r="H753" s="339"/>
      <c r="I753" s="661">
        <v>150.411</v>
      </c>
    </row>
    <row r="754" spans="1:9" ht="20.100000000000001" customHeight="1">
      <c r="A754" s="95">
        <v>11</v>
      </c>
      <c r="B754" s="150" t="s">
        <v>618</v>
      </c>
      <c r="C754" s="338">
        <v>2</v>
      </c>
      <c r="D754" s="339">
        <v>267.7</v>
      </c>
      <c r="E754" s="339">
        <v>223.1</v>
      </c>
      <c r="F754" s="339"/>
      <c r="G754" s="339">
        <v>223.1</v>
      </c>
      <c r="H754" s="339"/>
      <c r="I754" s="661">
        <v>147.4</v>
      </c>
    </row>
    <row r="755" spans="1:9" ht="20.100000000000001" customHeight="1" thickBot="1">
      <c r="A755" s="95">
        <v>12</v>
      </c>
      <c r="B755" s="150" t="s">
        <v>619</v>
      </c>
      <c r="C755" s="338">
        <v>1</v>
      </c>
      <c r="D755" s="339">
        <v>92.1</v>
      </c>
      <c r="E755" s="339">
        <v>76.900000000000006</v>
      </c>
      <c r="F755" s="339"/>
      <c r="G755" s="339">
        <v>76.900000000000006</v>
      </c>
      <c r="H755" s="339"/>
      <c r="I755" s="661">
        <v>59.2</v>
      </c>
    </row>
    <row r="756" spans="1:9" ht="30" customHeight="1" thickBot="1">
      <c r="A756" s="152"/>
      <c r="B756" s="153" t="s">
        <v>620</v>
      </c>
      <c r="C756" s="340">
        <v>227</v>
      </c>
      <c r="D756" s="341">
        <v>69610.2</v>
      </c>
      <c r="E756" s="341">
        <v>58008.4</v>
      </c>
      <c r="F756" s="341">
        <v>58008.4</v>
      </c>
      <c r="G756" s="341">
        <v>58008.4</v>
      </c>
      <c r="H756" s="341">
        <v>0</v>
      </c>
      <c r="I756" s="342">
        <v>54415.776299999998</v>
      </c>
    </row>
    <row r="757" spans="1:9" ht="20.100000000000001" customHeight="1">
      <c r="A757" s="154"/>
      <c r="B757" s="155" t="s">
        <v>18</v>
      </c>
      <c r="C757" s="343"/>
      <c r="D757" s="344"/>
      <c r="E757" s="345"/>
      <c r="F757" s="345"/>
      <c r="G757" s="345"/>
      <c r="H757" s="345"/>
      <c r="I757" s="346"/>
    </row>
    <row r="758" spans="1:9" ht="20.100000000000001" customHeight="1">
      <c r="A758" s="156">
        <v>1</v>
      </c>
      <c r="B758" s="157" t="s">
        <v>19</v>
      </c>
      <c r="C758" s="347"/>
      <c r="D758" s="348"/>
      <c r="E758" s="348"/>
      <c r="F758" s="349">
        <v>58008.4</v>
      </c>
      <c r="G758" s="350"/>
      <c r="H758" s="348"/>
      <c r="I758" s="351"/>
    </row>
    <row r="759" spans="1:9" ht="38.1" customHeight="1">
      <c r="A759" s="158"/>
      <c r="B759" s="159" t="s">
        <v>20</v>
      </c>
      <c r="C759" s="347">
        <v>77</v>
      </c>
      <c r="D759" s="348">
        <v>41500.404999999999</v>
      </c>
      <c r="E759" s="348">
        <v>34843.786</v>
      </c>
      <c r="F759" s="348"/>
      <c r="G759" s="348">
        <v>34843.786</v>
      </c>
      <c r="H759" s="348"/>
      <c r="I759" s="352">
        <v>32982.923329999998</v>
      </c>
    </row>
    <row r="760" spans="1:9" ht="20.100000000000001" customHeight="1">
      <c r="A760" s="160"/>
      <c r="B760" s="161" t="s">
        <v>18</v>
      </c>
      <c r="C760" s="353"/>
      <c r="D760" s="349"/>
      <c r="E760" s="349"/>
      <c r="F760" s="354"/>
      <c r="G760" s="349"/>
      <c r="H760" s="349"/>
      <c r="I760" s="355"/>
    </row>
    <row r="761" spans="1:9" ht="20.100000000000001" customHeight="1">
      <c r="A761" s="156">
        <v>1</v>
      </c>
      <c r="B761" s="162" t="s">
        <v>621</v>
      </c>
      <c r="C761" s="356">
        <v>9</v>
      </c>
      <c r="D761" s="354">
        <v>2245.134</v>
      </c>
      <c r="E761" s="354">
        <v>1747.328</v>
      </c>
      <c r="F761" s="354"/>
      <c r="G761" s="354">
        <v>1747.328</v>
      </c>
      <c r="H761" s="354"/>
      <c r="I761" s="357">
        <v>1557.77151</v>
      </c>
    </row>
    <row r="762" spans="1:9" ht="20.100000000000001" customHeight="1">
      <c r="A762" s="156">
        <v>2</v>
      </c>
      <c r="B762" s="162" t="s">
        <v>622</v>
      </c>
      <c r="C762" s="356">
        <v>7</v>
      </c>
      <c r="D762" s="354">
        <v>2266.8449999999998</v>
      </c>
      <c r="E762" s="354">
        <v>1776.02</v>
      </c>
      <c r="F762" s="354"/>
      <c r="G762" s="354">
        <v>1776.02</v>
      </c>
      <c r="H762" s="354"/>
      <c r="I762" s="357">
        <v>1776.01349</v>
      </c>
    </row>
    <row r="763" spans="1:9" ht="20.100000000000001" customHeight="1">
      <c r="A763" s="156">
        <v>3</v>
      </c>
      <c r="B763" s="162" t="s">
        <v>623</v>
      </c>
      <c r="C763" s="356">
        <v>2</v>
      </c>
      <c r="D763" s="354">
        <v>2863.7660000000001</v>
      </c>
      <c r="E763" s="354">
        <v>2308.4250000000002</v>
      </c>
      <c r="F763" s="354"/>
      <c r="G763" s="354">
        <v>2308.4250000000002</v>
      </c>
      <c r="H763" s="354"/>
      <c r="I763" s="357">
        <v>2308.4250000000002</v>
      </c>
    </row>
    <row r="764" spans="1:9" ht="20.100000000000001" customHeight="1">
      <c r="A764" s="156">
        <v>4</v>
      </c>
      <c r="B764" s="162" t="s">
        <v>624</v>
      </c>
      <c r="C764" s="356">
        <v>8</v>
      </c>
      <c r="D764" s="354">
        <v>1156.7090000000001</v>
      </c>
      <c r="E764" s="354">
        <v>789.63499999999999</v>
      </c>
      <c r="F764" s="354"/>
      <c r="G764" s="354">
        <v>789.63499999999999</v>
      </c>
      <c r="H764" s="354"/>
      <c r="I764" s="357">
        <v>636.02143000000001</v>
      </c>
    </row>
    <row r="765" spans="1:9" ht="20.100000000000001" customHeight="1">
      <c r="A765" s="156">
        <v>5</v>
      </c>
      <c r="B765" s="162" t="s">
        <v>625</v>
      </c>
      <c r="C765" s="356">
        <v>5</v>
      </c>
      <c r="D765" s="354">
        <v>1031.9179999999999</v>
      </c>
      <c r="E765" s="354">
        <v>797.13</v>
      </c>
      <c r="F765" s="354"/>
      <c r="G765" s="354">
        <v>797.13</v>
      </c>
      <c r="H765" s="354"/>
      <c r="I765" s="357">
        <v>705.97889999999995</v>
      </c>
    </row>
    <row r="766" spans="1:9" ht="20.100000000000001" customHeight="1">
      <c r="A766" s="156">
        <v>6</v>
      </c>
      <c r="B766" s="163" t="s">
        <v>626</v>
      </c>
      <c r="C766" s="356">
        <v>39</v>
      </c>
      <c r="D766" s="354">
        <v>30522.330999999998</v>
      </c>
      <c r="E766" s="354">
        <v>26271.196</v>
      </c>
      <c r="F766" s="354"/>
      <c r="G766" s="354">
        <v>26271.196</v>
      </c>
      <c r="H766" s="354"/>
      <c r="I766" s="357">
        <v>24844.833999999999</v>
      </c>
    </row>
    <row r="767" spans="1:9" ht="20.100000000000001" customHeight="1">
      <c r="A767" s="156">
        <v>7</v>
      </c>
      <c r="B767" s="162" t="s">
        <v>627</v>
      </c>
      <c r="C767" s="356">
        <v>7</v>
      </c>
      <c r="D767" s="354">
        <v>1413.702</v>
      </c>
      <c r="E767" s="354">
        <v>1154.0519999999999</v>
      </c>
      <c r="F767" s="354"/>
      <c r="G767" s="354">
        <v>1154.0519999999999</v>
      </c>
      <c r="H767" s="354"/>
      <c r="I767" s="357">
        <v>1153.8789999999999</v>
      </c>
    </row>
    <row r="768" spans="1:9" ht="20.100000000000001" customHeight="1">
      <c r="A768" s="156"/>
      <c r="B768" s="164" t="s">
        <v>25</v>
      </c>
      <c r="C768" s="358">
        <v>132</v>
      </c>
      <c r="D768" s="349">
        <v>26480.132000000001</v>
      </c>
      <c r="E768" s="349">
        <v>21887.963</v>
      </c>
      <c r="F768" s="354"/>
      <c r="G768" s="349">
        <v>21887.963</v>
      </c>
      <c r="H768" s="349"/>
      <c r="I768" s="355">
        <v>20246.308969999998</v>
      </c>
    </row>
    <row r="769" spans="1:9" ht="20.100000000000001" customHeight="1">
      <c r="A769" s="160"/>
      <c r="B769" s="161" t="s">
        <v>18</v>
      </c>
      <c r="C769" s="353"/>
      <c r="D769" s="349"/>
      <c r="E769" s="349"/>
      <c r="F769" s="354"/>
      <c r="G769" s="349"/>
      <c r="H769" s="349"/>
      <c r="I769" s="355"/>
    </row>
    <row r="770" spans="1:9" ht="20.100000000000001" customHeight="1">
      <c r="A770" s="156">
        <v>1</v>
      </c>
      <c r="B770" s="162" t="s">
        <v>628</v>
      </c>
      <c r="C770" s="356">
        <v>11</v>
      </c>
      <c r="D770" s="354">
        <v>2486.3519999999999</v>
      </c>
      <c r="E770" s="354">
        <v>2000.2909999999999</v>
      </c>
      <c r="F770" s="354"/>
      <c r="G770" s="354">
        <v>2000.2909999999999</v>
      </c>
      <c r="H770" s="354"/>
      <c r="I770" s="357">
        <v>1835.9557299999999</v>
      </c>
    </row>
    <row r="771" spans="1:9" ht="20.100000000000001" customHeight="1">
      <c r="A771" s="156">
        <v>2</v>
      </c>
      <c r="B771" s="162" t="s">
        <v>629</v>
      </c>
      <c r="C771" s="356">
        <v>8</v>
      </c>
      <c r="D771" s="354">
        <v>912.17399999999998</v>
      </c>
      <c r="E771" s="354">
        <v>736.17200000000003</v>
      </c>
      <c r="F771" s="354"/>
      <c r="G771" s="354">
        <v>736.17200000000003</v>
      </c>
      <c r="H771" s="354"/>
      <c r="I771" s="357">
        <v>667.75099999999998</v>
      </c>
    </row>
    <row r="772" spans="1:9" ht="20.100000000000001" customHeight="1">
      <c r="A772" s="156">
        <v>3</v>
      </c>
      <c r="B772" s="162" t="s">
        <v>630</v>
      </c>
      <c r="C772" s="356">
        <v>4</v>
      </c>
      <c r="D772" s="354">
        <v>406.24400000000003</v>
      </c>
      <c r="E772" s="354">
        <v>340.71</v>
      </c>
      <c r="F772" s="354"/>
      <c r="G772" s="354">
        <v>340.71</v>
      </c>
      <c r="H772" s="354"/>
      <c r="I772" s="357">
        <v>340.70400000000001</v>
      </c>
    </row>
    <row r="773" spans="1:9" ht="20.100000000000001" customHeight="1">
      <c r="A773" s="156">
        <v>4</v>
      </c>
      <c r="B773" s="162" t="s">
        <v>631</v>
      </c>
      <c r="C773" s="356">
        <v>5</v>
      </c>
      <c r="D773" s="354">
        <v>1126.903</v>
      </c>
      <c r="E773" s="354">
        <v>953.69299999999998</v>
      </c>
      <c r="F773" s="354"/>
      <c r="G773" s="354">
        <v>953.69299999999998</v>
      </c>
      <c r="H773" s="354"/>
      <c r="I773" s="357">
        <v>838.21799999999996</v>
      </c>
    </row>
    <row r="774" spans="1:9" ht="20.100000000000001" customHeight="1">
      <c r="A774" s="156">
        <v>5</v>
      </c>
      <c r="B774" s="162" t="s">
        <v>632</v>
      </c>
      <c r="C774" s="356">
        <v>5</v>
      </c>
      <c r="D774" s="354">
        <v>546.43600000000004</v>
      </c>
      <c r="E774" s="354">
        <v>425.94200000000001</v>
      </c>
      <c r="F774" s="354"/>
      <c r="G774" s="354">
        <v>425.94200000000001</v>
      </c>
      <c r="H774" s="354"/>
      <c r="I774" s="357">
        <v>362.36682000000002</v>
      </c>
    </row>
    <row r="775" spans="1:9" ht="20.100000000000001" customHeight="1">
      <c r="A775" s="156">
        <v>6</v>
      </c>
      <c r="B775" s="162" t="s">
        <v>633</v>
      </c>
      <c r="C775" s="356">
        <v>2</v>
      </c>
      <c r="D775" s="359">
        <v>936.97699999999998</v>
      </c>
      <c r="E775" s="360">
        <v>784.76599999999996</v>
      </c>
      <c r="F775" s="354"/>
      <c r="G775" s="360">
        <v>784.76599999999996</v>
      </c>
      <c r="H775" s="354"/>
      <c r="I775" s="361">
        <v>745.44100000000003</v>
      </c>
    </row>
    <row r="776" spans="1:9" ht="20.100000000000001" customHeight="1">
      <c r="A776" s="156">
        <v>7</v>
      </c>
      <c r="B776" s="162" t="s">
        <v>634</v>
      </c>
      <c r="C776" s="356">
        <v>4</v>
      </c>
      <c r="D776" s="354">
        <v>842.16700000000003</v>
      </c>
      <c r="E776" s="354">
        <v>674.8</v>
      </c>
      <c r="F776" s="354"/>
      <c r="G776" s="354">
        <v>674.8</v>
      </c>
      <c r="H776" s="354"/>
      <c r="I776" s="357">
        <v>612.69500000000005</v>
      </c>
    </row>
    <row r="777" spans="1:9" ht="20.100000000000001" customHeight="1">
      <c r="A777" s="156">
        <v>8</v>
      </c>
      <c r="B777" s="162" t="s">
        <v>635</v>
      </c>
      <c r="C777" s="356">
        <v>5</v>
      </c>
      <c r="D777" s="354">
        <v>1447.8610000000001</v>
      </c>
      <c r="E777" s="354">
        <v>1195.46</v>
      </c>
      <c r="F777" s="354"/>
      <c r="G777" s="354">
        <v>1195.46</v>
      </c>
      <c r="H777" s="354"/>
      <c r="I777" s="357">
        <v>1122.931</v>
      </c>
    </row>
    <row r="778" spans="1:9" ht="20.100000000000001" customHeight="1">
      <c r="A778" s="156">
        <v>9</v>
      </c>
      <c r="B778" s="162" t="s">
        <v>636</v>
      </c>
      <c r="C778" s="356">
        <v>2</v>
      </c>
      <c r="D778" s="354">
        <v>491.58300000000003</v>
      </c>
      <c r="E778" s="354">
        <v>411.86399999999998</v>
      </c>
      <c r="F778" s="354"/>
      <c r="G778" s="354">
        <v>411.86399999999998</v>
      </c>
      <c r="H778" s="354"/>
      <c r="I778" s="357">
        <v>336.37400000000002</v>
      </c>
    </row>
    <row r="779" spans="1:9" ht="20.100000000000001" customHeight="1">
      <c r="A779" s="156">
        <v>10</v>
      </c>
      <c r="B779" s="162" t="s">
        <v>637</v>
      </c>
      <c r="C779" s="356">
        <v>17</v>
      </c>
      <c r="D779" s="354">
        <v>2230.5880000000002</v>
      </c>
      <c r="E779" s="354">
        <v>1783.59</v>
      </c>
      <c r="F779" s="354"/>
      <c r="G779" s="354">
        <v>1783.59</v>
      </c>
      <c r="H779" s="354"/>
      <c r="I779" s="357">
        <v>1783.5740000000001</v>
      </c>
    </row>
    <row r="780" spans="1:9" ht="20.100000000000001" customHeight="1">
      <c r="A780" s="156">
        <v>11</v>
      </c>
      <c r="B780" s="162" t="s">
        <v>638</v>
      </c>
      <c r="C780" s="356">
        <v>4</v>
      </c>
      <c r="D780" s="354">
        <v>484.27800000000002</v>
      </c>
      <c r="E780" s="354">
        <v>406.66</v>
      </c>
      <c r="F780" s="354"/>
      <c r="G780" s="354">
        <v>406.66</v>
      </c>
      <c r="H780" s="354"/>
      <c r="I780" s="357">
        <v>387.09800000000001</v>
      </c>
    </row>
    <row r="781" spans="1:9" ht="20.100000000000001" customHeight="1">
      <c r="A781" s="156">
        <v>12</v>
      </c>
      <c r="B781" s="163" t="s">
        <v>639</v>
      </c>
      <c r="C781" s="362">
        <v>11</v>
      </c>
      <c r="D781" s="363">
        <v>1838.9069999999999</v>
      </c>
      <c r="E781" s="363">
        <v>1538.338</v>
      </c>
      <c r="F781" s="363"/>
      <c r="G781" s="363">
        <v>1538.338</v>
      </c>
      <c r="H781" s="363"/>
      <c r="I781" s="364">
        <v>1230.095</v>
      </c>
    </row>
    <row r="782" spans="1:9" ht="20.100000000000001" customHeight="1">
      <c r="A782" s="156">
        <v>13</v>
      </c>
      <c r="B782" s="163" t="s">
        <v>640</v>
      </c>
      <c r="C782" s="362">
        <v>2</v>
      </c>
      <c r="D782" s="363">
        <v>761.3</v>
      </c>
      <c r="E782" s="363">
        <v>637.28599999999994</v>
      </c>
      <c r="F782" s="363"/>
      <c r="G782" s="363">
        <v>637.28599999999994</v>
      </c>
      <c r="H782" s="363"/>
      <c r="I782" s="364">
        <v>637.13870999999995</v>
      </c>
    </row>
    <row r="783" spans="1:9" ht="20.100000000000001" customHeight="1">
      <c r="A783" s="156">
        <v>14</v>
      </c>
      <c r="B783" s="165" t="s">
        <v>641</v>
      </c>
      <c r="C783" s="356">
        <v>11</v>
      </c>
      <c r="D783" s="354">
        <v>1435.1179999999999</v>
      </c>
      <c r="E783" s="354">
        <v>1219.7639999999999</v>
      </c>
      <c r="F783" s="354"/>
      <c r="G783" s="354">
        <v>1219.7639999999999</v>
      </c>
      <c r="H783" s="354"/>
      <c r="I783" s="357">
        <v>1200.3019999999999</v>
      </c>
    </row>
    <row r="784" spans="1:9" ht="20.100000000000001" customHeight="1">
      <c r="A784" s="156">
        <v>15</v>
      </c>
      <c r="B784" s="162" t="s">
        <v>642</v>
      </c>
      <c r="C784" s="356">
        <v>5</v>
      </c>
      <c r="D784" s="354">
        <v>721.69399999999996</v>
      </c>
      <c r="E784" s="354">
        <v>627.06899999999996</v>
      </c>
      <c r="F784" s="354"/>
      <c r="G784" s="354">
        <v>627.06899999999996</v>
      </c>
      <c r="H784" s="354"/>
      <c r="I784" s="357">
        <v>625.06419000000005</v>
      </c>
    </row>
    <row r="785" spans="1:9" ht="20.100000000000001" customHeight="1">
      <c r="A785" s="156">
        <v>16</v>
      </c>
      <c r="B785" s="162" t="s">
        <v>643</v>
      </c>
      <c r="C785" s="356">
        <v>7</v>
      </c>
      <c r="D785" s="354">
        <v>745.68200000000002</v>
      </c>
      <c r="E785" s="354">
        <v>660.75599999999997</v>
      </c>
      <c r="F785" s="354"/>
      <c r="G785" s="354">
        <v>660.75599999999997</v>
      </c>
      <c r="H785" s="354"/>
      <c r="I785" s="357">
        <v>660.54645000000005</v>
      </c>
    </row>
    <row r="786" spans="1:9" ht="20.100000000000001" customHeight="1">
      <c r="A786" s="156">
        <v>17</v>
      </c>
      <c r="B786" s="162" t="s">
        <v>644</v>
      </c>
      <c r="C786" s="356">
        <v>1</v>
      </c>
      <c r="D786" s="354">
        <v>353.25099999999998</v>
      </c>
      <c r="E786" s="354">
        <v>275.476</v>
      </c>
      <c r="F786" s="354"/>
      <c r="G786" s="354">
        <v>275.476</v>
      </c>
      <c r="H786" s="354"/>
      <c r="I786" s="357">
        <v>236.4</v>
      </c>
    </row>
    <row r="787" spans="1:9" ht="20.100000000000001" customHeight="1">
      <c r="A787" s="156">
        <v>18</v>
      </c>
      <c r="B787" s="162" t="s">
        <v>645</v>
      </c>
      <c r="C787" s="356">
        <v>2</v>
      </c>
      <c r="D787" s="359">
        <v>940.49900000000002</v>
      </c>
      <c r="E787" s="359">
        <v>640.952</v>
      </c>
      <c r="F787" s="354"/>
      <c r="G787" s="359">
        <v>640.952</v>
      </c>
      <c r="H787" s="354"/>
      <c r="I787" s="361">
        <v>515.56100000000004</v>
      </c>
    </row>
    <row r="788" spans="1:9" ht="20.100000000000001" customHeight="1">
      <c r="A788" s="156">
        <v>19</v>
      </c>
      <c r="B788" s="162" t="s">
        <v>646</v>
      </c>
      <c r="C788" s="356">
        <v>16</v>
      </c>
      <c r="D788" s="354">
        <v>5787.1869999999999</v>
      </c>
      <c r="E788" s="354">
        <v>5011.848</v>
      </c>
      <c r="F788" s="354"/>
      <c r="G788" s="354">
        <v>5011.848</v>
      </c>
      <c r="H788" s="354"/>
      <c r="I788" s="357">
        <v>5011.5630700000002</v>
      </c>
    </row>
    <row r="789" spans="1:9" ht="20.100000000000001" customHeight="1">
      <c r="A789" s="156">
        <v>20</v>
      </c>
      <c r="B789" s="162" t="s">
        <v>647</v>
      </c>
      <c r="C789" s="356">
        <v>9</v>
      </c>
      <c r="D789" s="354">
        <v>1407.62</v>
      </c>
      <c r="E789" s="354">
        <v>1114.325</v>
      </c>
      <c r="F789" s="354"/>
      <c r="G789" s="354">
        <v>1114.325</v>
      </c>
      <c r="H789" s="354"/>
      <c r="I789" s="357">
        <v>696.63</v>
      </c>
    </row>
    <row r="790" spans="1:9" ht="20.100000000000001" customHeight="1">
      <c r="A790" s="156">
        <v>21</v>
      </c>
      <c r="B790" s="162" t="s">
        <v>648</v>
      </c>
      <c r="C790" s="356">
        <v>1</v>
      </c>
      <c r="D790" s="354">
        <v>577.31100000000004</v>
      </c>
      <c r="E790" s="354">
        <v>448.20100000000002</v>
      </c>
      <c r="F790" s="354"/>
      <c r="G790" s="354">
        <v>448.20100000000002</v>
      </c>
      <c r="H790" s="354"/>
      <c r="I790" s="357">
        <v>399.9</v>
      </c>
    </row>
    <row r="791" spans="1:9" ht="20.100000000000001" customHeight="1">
      <c r="A791" s="166"/>
      <c r="B791" s="164" t="s">
        <v>53</v>
      </c>
      <c r="C791" s="358">
        <v>18</v>
      </c>
      <c r="D791" s="349">
        <v>1629.663</v>
      </c>
      <c r="E791" s="349">
        <v>1276.6510000000001</v>
      </c>
      <c r="F791" s="349"/>
      <c r="G791" s="349">
        <v>1276.6510000000001</v>
      </c>
      <c r="H791" s="349"/>
      <c r="I791" s="355">
        <v>1186.5440000000001</v>
      </c>
    </row>
    <row r="792" spans="1:9" ht="20.100000000000001" customHeight="1">
      <c r="A792" s="160"/>
      <c r="B792" s="161" t="s">
        <v>18</v>
      </c>
      <c r="C792" s="353"/>
      <c r="D792" s="349"/>
      <c r="E792" s="349"/>
      <c r="F792" s="354"/>
      <c r="G792" s="349"/>
      <c r="H792" s="349"/>
      <c r="I792" s="355"/>
    </row>
    <row r="793" spans="1:9" ht="20.100000000000001" customHeight="1">
      <c r="A793" s="156">
        <v>1</v>
      </c>
      <c r="B793" s="167" t="s">
        <v>649</v>
      </c>
      <c r="C793" s="356">
        <v>4</v>
      </c>
      <c r="D793" s="354">
        <v>672.74099999999999</v>
      </c>
      <c r="E793" s="354">
        <v>561.84299999999996</v>
      </c>
      <c r="F793" s="354"/>
      <c r="G793" s="354">
        <v>561.84299999999996</v>
      </c>
      <c r="H793" s="354"/>
      <c r="I793" s="357">
        <v>538.40800000000002</v>
      </c>
    </row>
    <row r="794" spans="1:9" ht="20.100000000000001" customHeight="1">
      <c r="A794" s="156">
        <v>2</v>
      </c>
      <c r="B794" s="167" t="s">
        <v>650</v>
      </c>
      <c r="C794" s="356">
        <v>3</v>
      </c>
      <c r="D794" s="354">
        <v>256.56900000000002</v>
      </c>
      <c r="E794" s="354">
        <v>205.65600000000001</v>
      </c>
      <c r="F794" s="354"/>
      <c r="G794" s="354">
        <v>205.65600000000001</v>
      </c>
      <c r="H794" s="354"/>
      <c r="I794" s="357">
        <v>203.04599999999999</v>
      </c>
    </row>
    <row r="795" spans="1:9" ht="20.100000000000001" customHeight="1">
      <c r="A795" s="156">
        <v>3</v>
      </c>
      <c r="B795" s="167" t="s">
        <v>651</v>
      </c>
      <c r="C795" s="356">
        <v>6</v>
      </c>
      <c r="D795" s="354">
        <v>287.35500000000002</v>
      </c>
      <c r="E795" s="354">
        <v>179.24100000000001</v>
      </c>
      <c r="F795" s="354"/>
      <c r="G795" s="354">
        <v>179.24100000000001</v>
      </c>
      <c r="H795" s="354"/>
      <c r="I795" s="357">
        <v>179.24</v>
      </c>
    </row>
    <row r="796" spans="1:9" ht="20.100000000000001" customHeight="1" thickBot="1">
      <c r="A796" s="156">
        <v>4</v>
      </c>
      <c r="B796" s="167" t="s">
        <v>652</v>
      </c>
      <c r="C796" s="356">
        <v>5</v>
      </c>
      <c r="D796" s="354">
        <v>412.99799999999999</v>
      </c>
      <c r="E796" s="354">
        <v>329.911</v>
      </c>
      <c r="F796" s="354"/>
      <c r="G796" s="354">
        <v>329.911</v>
      </c>
      <c r="H796" s="354"/>
      <c r="I796" s="357">
        <v>265.85000000000002</v>
      </c>
    </row>
    <row r="797" spans="1:9" ht="30" customHeight="1" thickBot="1">
      <c r="A797" s="68"/>
      <c r="B797" s="69" t="s">
        <v>653</v>
      </c>
      <c r="C797" s="279">
        <f t="shared" ref="C797:I797" si="49">SUM(C799,C800,C804,C824)</f>
        <v>83</v>
      </c>
      <c r="D797" s="365">
        <f t="shared" si="49"/>
        <v>27204.296999999999</v>
      </c>
      <c r="E797" s="365">
        <f t="shared" si="49"/>
        <v>22670.314999999995</v>
      </c>
      <c r="F797" s="248">
        <v>22670.3</v>
      </c>
      <c r="G797" s="248">
        <f t="shared" si="49"/>
        <v>22556.231999999996</v>
      </c>
      <c r="H797" s="248">
        <f t="shared" si="49"/>
        <v>0</v>
      </c>
      <c r="I797" s="249">
        <f t="shared" si="49"/>
        <v>21510.409899999999</v>
      </c>
    </row>
    <row r="798" spans="1:9" ht="20.100000000000001" customHeight="1">
      <c r="A798" s="82"/>
      <c r="B798" s="168" t="s">
        <v>18</v>
      </c>
      <c r="C798" s="230"/>
      <c r="D798" s="366"/>
      <c r="E798" s="232"/>
      <c r="F798" s="232"/>
      <c r="G798" s="232"/>
      <c r="H798" s="232"/>
      <c r="I798" s="233"/>
    </row>
    <row r="799" spans="1:9" ht="20.100000000000001" customHeight="1">
      <c r="A799" s="84">
        <v>1</v>
      </c>
      <c r="B799" s="169" t="s">
        <v>654</v>
      </c>
      <c r="C799" s="367">
        <v>2</v>
      </c>
      <c r="D799" s="368">
        <v>196.9</v>
      </c>
      <c r="E799" s="237">
        <v>114.083</v>
      </c>
      <c r="F799" s="237">
        <v>22670.3</v>
      </c>
      <c r="G799" s="237"/>
      <c r="H799" s="237"/>
      <c r="I799" s="588">
        <v>79.705640000000002</v>
      </c>
    </row>
    <row r="800" spans="1:9" ht="38.1" customHeight="1">
      <c r="A800" s="85"/>
      <c r="B800" s="170" t="s">
        <v>20</v>
      </c>
      <c r="C800" s="286">
        <f t="shared" ref="C800:I800" si="50">SUM(C802:C803)</f>
        <v>13</v>
      </c>
      <c r="D800" s="368">
        <f t="shared" si="50"/>
        <v>11075.2</v>
      </c>
      <c r="E800" s="368">
        <f t="shared" si="50"/>
        <v>9164.3819999999996</v>
      </c>
      <c r="F800" s="368">
        <f t="shared" si="50"/>
        <v>0</v>
      </c>
      <c r="G800" s="368">
        <f t="shared" si="50"/>
        <v>9164.3819999999996</v>
      </c>
      <c r="H800" s="368">
        <f t="shared" si="50"/>
        <v>0</v>
      </c>
      <c r="I800" s="595">
        <f t="shared" si="50"/>
        <v>9029.1103600000006</v>
      </c>
    </row>
    <row r="801" spans="1:9" ht="20.100000000000001" customHeight="1">
      <c r="A801" s="86"/>
      <c r="B801" s="124" t="s">
        <v>18</v>
      </c>
      <c r="C801" s="236"/>
      <c r="D801" s="237"/>
      <c r="E801" s="237"/>
      <c r="F801" s="237"/>
      <c r="G801" s="237"/>
      <c r="H801" s="237"/>
      <c r="I801" s="588"/>
    </row>
    <row r="802" spans="1:9" ht="20.100000000000001" customHeight="1">
      <c r="A802" s="72">
        <v>1</v>
      </c>
      <c r="B802" s="113" t="s">
        <v>655</v>
      </c>
      <c r="C802" s="238">
        <v>2</v>
      </c>
      <c r="D802" s="245">
        <v>1988.6</v>
      </c>
      <c r="E802" s="245">
        <v>1657.1659999999999</v>
      </c>
      <c r="F802" s="245"/>
      <c r="G802" s="245">
        <v>1657.1659999999999</v>
      </c>
      <c r="H802" s="245"/>
      <c r="I802" s="594">
        <v>1657.1659999999999</v>
      </c>
    </row>
    <row r="803" spans="1:9" ht="20.100000000000001" customHeight="1">
      <c r="A803" s="72">
        <v>2</v>
      </c>
      <c r="B803" s="113" t="s">
        <v>656</v>
      </c>
      <c r="C803" s="238">
        <v>11</v>
      </c>
      <c r="D803" s="245">
        <v>9086.6</v>
      </c>
      <c r="E803" s="245">
        <v>7507.2160000000003</v>
      </c>
      <c r="F803" s="245"/>
      <c r="G803" s="245">
        <v>7507.2160000000003</v>
      </c>
      <c r="H803" s="245"/>
      <c r="I803" s="594">
        <v>7371.9443600000004</v>
      </c>
    </row>
    <row r="804" spans="1:9" ht="20.100000000000001" customHeight="1">
      <c r="A804" s="72"/>
      <c r="B804" s="123" t="s">
        <v>25</v>
      </c>
      <c r="C804" s="236">
        <f t="shared" ref="C804:I804" si="51">SUM(C806:C823)</f>
        <v>56</v>
      </c>
      <c r="D804" s="237">
        <f t="shared" si="51"/>
        <v>14998.196999999998</v>
      </c>
      <c r="E804" s="237">
        <f t="shared" si="51"/>
        <v>12650.749999999998</v>
      </c>
      <c r="F804" s="237">
        <f t="shared" si="51"/>
        <v>0</v>
      </c>
      <c r="G804" s="237">
        <f t="shared" si="51"/>
        <v>12650.749999999998</v>
      </c>
      <c r="H804" s="237">
        <f t="shared" si="51"/>
        <v>0</v>
      </c>
      <c r="I804" s="588">
        <f t="shared" si="51"/>
        <v>11811.993899999998</v>
      </c>
    </row>
    <row r="805" spans="1:9" ht="20.100000000000001" customHeight="1">
      <c r="A805" s="86"/>
      <c r="B805" s="124" t="s">
        <v>18</v>
      </c>
      <c r="C805" s="236"/>
      <c r="D805" s="237"/>
      <c r="E805" s="237"/>
      <c r="F805" s="237"/>
      <c r="G805" s="237"/>
      <c r="H805" s="237"/>
      <c r="I805" s="588"/>
    </row>
    <row r="806" spans="1:9" ht="20.100000000000001" customHeight="1">
      <c r="A806" s="72">
        <v>1</v>
      </c>
      <c r="B806" s="113" t="s">
        <v>657</v>
      </c>
      <c r="C806" s="238">
        <v>8</v>
      </c>
      <c r="D806" s="245">
        <v>1309.5</v>
      </c>
      <c r="E806" s="245">
        <v>1096.0070000000001</v>
      </c>
      <c r="F806" s="245"/>
      <c r="G806" s="245">
        <v>1096.0070000000001</v>
      </c>
      <c r="H806" s="245"/>
      <c r="I806" s="594">
        <v>993.28340000000003</v>
      </c>
    </row>
    <row r="807" spans="1:9" ht="20.100000000000001" customHeight="1">
      <c r="A807" s="72">
        <v>2</v>
      </c>
      <c r="B807" s="113" t="s">
        <v>658</v>
      </c>
      <c r="C807" s="238">
        <v>3</v>
      </c>
      <c r="D807" s="245">
        <v>1109.5</v>
      </c>
      <c r="E807" s="245">
        <v>924.58399999999995</v>
      </c>
      <c r="F807" s="245"/>
      <c r="G807" s="245">
        <v>924.58399999999995</v>
      </c>
      <c r="H807" s="245"/>
      <c r="I807" s="594">
        <v>846.09374000000003</v>
      </c>
    </row>
    <row r="808" spans="1:9" ht="20.100000000000001" customHeight="1">
      <c r="A808" s="72">
        <v>3</v>
      </c>
      <c r="B808" s="113" t="s">
        <v>659</v>
      </c>
      <c r="C808" s="238">
        <v>3</v>
      </c>
      <c r="D808" s="245">
        <v>549.4</v>
      </c>
      <c r="E808" s="245">
        <v>457.834</v>
      </c>
      <c r="F808" s="245"/>
      <c r="G808" s="245">
        <v>457.834</v>
      </c>
      <c r="H808" s="245"/>
      <c r="I808" s="594">
        <v>457.834</v>
      </c>
    </row>
    <row r="809" spans="1:9" ht="20.100000000000001" customHeight="1">
      <c r="A809" s="112">
        <v>4</v>
      </c>
      <c r="B809" s="113" t="s">
        <v>660</v>
      </c>
      <c r="C809" s="369">
        <v>2</v>
      </c>
      <c r="D809" s="370">
        <v>394.3</v>
      </c>
      <c r="E809" s="370">
        <v>328.584</v>
      </c>
      <c r="F809" s="370"/>
      <c r="G809" s="370">
        <v>328.584</v>
      </c>
      <c r="H809" s="370"/>
      <c r="I809" s="662">
        <v>312.35201000000001</v>
      </c>
    </row>
    <row r="810" spans="1:9" ht="20.100000000000001" customHeight="1">
      <c r="A810" s="72">
        <v>5</v>
      </c>
      <c r="B810" s="113" t="s">
        <v>661</v>
      </c>
      <c r="C810" s="238">
        <v>1</v>
      </c>
      <c r="D810" s="245">
        <v>350.7</v>
      </c>
      <c r="E810" s="245">
        <v>292.25</v>
      </c>
      <c r="F810" s="245"/>
      <c r="G810" s="245">
        <v>292.25</v>
      </c>
      <c r="H810" s="245"/>
      <c r="I810" s="594">
        <v>292.24905999999999</v>
      </c>
    </row>
    <row r="811" spans="1:9" ht="20.100000000000001" customHeight="1">
      <c r="A811" s="72">
        <v>6</v>
      </c>
      <c r="B811" s="113" t="s">
        <v>662</v>
      </c>
      <c r="C811" s="238">
        <v>2</v>
      </c>
      <c r="D811" s="245">
        <v>211.8</v>
      </c>
      <c r="E811" s="245">
        <v>176.5</v>
      </c>
      <c r="F811" s="245"/>
      <c r="G811" s="245">
        <v>176.5</v>
      </c>
      <c r="H811" s="245"/>
      <c r="I811" s="594">
        <v>173.10094000000001</v>
      </c>
    </row>
    <row r="812" spans="1:9" ht="20.100000000000001" customHeight="1">
      <c r="A812" s="72">
        <v>7</v>
      </c>
      <c r="B812" s="113" t="s">
        <v>663</v>
      </c>
      <c r="C812" s="238">
        <v>6</v>
      </c>
      <c r="D812" s="245">
        <v>1405.8</v>
      </c>
      <c r="E812" s="245">
        <v>1171.5</v>
      </c>
      <c r="F812" s="245"/>
      <c r="G812" s="245">
        <v>1171.5</v>
      </c>
      <c r="H812" s="245"/>
      <c r="I812" s="594">
        <v>1147.87742</v>
      </c>
    </row>
    <row r="813" spans="1:9" ht="20.100000000000001" customHeight="1">
      <c r="A813" s="72">
        <v>8</v>
      </c>
      <c r="B813" s="113" t="s">
        <v>664</v>
      </c>
      <c r="C813" s="238">
        <v>3</v>
      </c>
      <c r="D813" s="245">
        <v>1390.2</v>
      </c>
      <c r="E813" s="245">
        <v>1158.5</v>
      </c>
      <c r="F813" s="245"/>
      <c r="G813" s="245">
        <v>1158.5</v>
      </c>
      <c r="H813" s="245"/>
      <c r="I813" s="594">
        <v>1129.0094999999999</v>
      </c>
    </row>
    <row r="814" spans="1:9" ht="20.100000000000001" customHeight="1">
      <c r="A814" s="72">
        <v>9</v>
      </c>
      <c r="B814" s="113" t="s">
        <v>665</v>
      </c>
      <c r="C814" s="238">
        <v>3</v>
      </c>
      <c r="D814" s="245">
        <v>479.5</v>
      </c>
      <c r="E814" s="245">
        <v>399.584</v>
      </c>
      <c r="F814" s="245"/>
      <c r="G814" s="245">
        <v>399.584</v>
      </c>
      <c r="H814" s="245"/>
      <c r="I814" s="594">
        <v>377.81966999999997</v>
      </c>
    </row>
    <row r="815" spans="1:9" ht="20.100000000000001" customHeight="1">
      <c r="A815" s="72">
        <v>10</v>
      </c>
      <c r="B815" s="113" t="s">
        <v>452</v>
      </c>
      <c r="C815" s="238">
        <v>1</v>
      </c>
      <c r="D815" s="245">
        <v>433.1</v>
      </c>
      <c r="E815" s="245">
        <v>354.80399999999997</v>
      </c>
      <c r="F815" s="245"/>
      <c r="G815" s="245">
        <v>354.80399999999997</v>
      </c>
      <c r="H815" s="245"/>
      <c r="I815" s="594">
        <v>354.79577999999998</v>
      </c>
    </row>
    <row r="816" spans="1:9" ht="20.100000000000001" customHeight="1">
      <c r="A816" s="72">
        <v>11</v>
      </c>
      <c r="B816" s="113" t="s">
        <v>666</v>
      </c>
      <c r="C816" s="369">
        <v>5</v>
      </c>
      <c r="D816" s="245">
        <v>129.797</v>
      </c>
      <c r="E816" s="245">
        <v>129.797</v>
      </c>
      <c r="F816" s="245"/>
      <c r="G816" s="245">
        <v>129.797</v>
      </c>
      <c r="H816" s="245"/>
      <c r="I816" s="594">
        <v>114.16836000000001</v>
      </c>
    </row>
    <row r="817" spans="1:9" ht="20.100000000000001" customHeight="1">
      <c r="A817" s="72">
        <v>12</v>
      </c>
      <c r="B817" s="113" t="s">
        <v>667</v>
      </c>
      <c r="C817" s="238">
        <v>4</v>
      </c>
      <c r="D817" s="245">
        <v>1800.3</v>
      </c>
      <c r="E817" s="245">
        <v>1506.3620000000001</v>
      </c>
      <c r="F817" s="245"/>
      <c r="G817" s="245">
        <v>1506.3620000000001</v>
      </c>
      <c r="H817" s="245"/>
      <c r="I817" s="594">
        <v>1384.3647000000001</v>
      </c>
    </row>
    <row r="818" spans="1:9" ht="20.100000000000001" customHeight="1">
      <c r="A818" s="72">
        <v>13</v>
      </c>
      <c r="B818" s="113" t="s">
        <v>668</v>
      </c>
      <c r="C818" s="238">
        <v>1</v>
      </c>
      <c r="D818" s="245">
        <v>348.4</v>
      </c>
      <c r="E818" s="245">
        <v>290.334</v>
      </c>
      <c r="F818" s="245"/>
      <c r="G818" s="245">
        <v>290.334</v>
      </c>
      <c r="H818" s="245"/>
      <c r="I818" s="594">
        <v>290.334</v>
      </c>
    </row>
    <row r="819" spans="1:9" ht="20.100000000000001" customHeight="1">
      <c r="A819" s="72">
        <v>14</v>
      </c>
      <c r="B819" s="113" t="s">
        <v>669</v>
      </c>
      <c r="C819" s="238">
        <v>4</v>
      </c>
      <c r="D819" s="245">
        <v>493.8</v>
      </c>
      <c r="E819" s="245">
        <v>411.5</v>
      </c>
      <c r="F819" s="245"/>
      <c r="G819" s="245">
        <v>411.5</v>
      </c>
      <c r="H819" s="245"/>
      <c r="I819" s="594">
        <v>411.49977999999999</v>
      </c>
    </row>
    <row r="820" spans="1:9" ht="20.100000000000001" customHeight="1">
      <c r="A820" s="72">
        <v>15</v>
      </c>
      <c r="B820" s="113" t="s">
        <v>670</v>
      </c>
      <c r="C820" s="238">
        <v>3</v>
      </c>
      <c r="D820" s="245">
        <v>979.8</v>
      </c>
      <c r="E820" s="245">
        <v>816.5</v>
      </c>
      <c r="F820" s="245"/>
      <c r="G820" s="245">
        <v>816.5</v>
      </c>
      <c r="H820" s="245"/>
      <c r="I820" s="594">
        <v>651.89913999999999</v>
      </c>
    </row>
    <row r="821" spans="1:9" ht="20.100000000000001" customHeight="1">
      <c r="A821" s="72">
        <v>16</v>
      </c>
      <c r="B821" s="113" t="s">
        <v>671</v>
      </c>
      <c r="C821" s="238">
        <v>4</v>
      </c>
      <c r="D821" s="245">
        <v>1405.4</v>
      </c>
      <c r="E821" s="245">
        <v>1171.1659999999999</v>
      </c>
      <c r="F821" s="245"/>
      <c r="G821" s="245">
        <v>1171.1659999999999</v>
      </c>
      <c r="H821" s="245"/>
      <c r="I821" s="594">
        <v>1088.19984</v>
      </c>
    </row>
    <row r="822" spans="1:9" ht="20.100000000000001" customHeight="1">
      <c r="A822" s="72">
        <v>17</v>
      </c>
      <c r="B822" s="113" t="s">
        <v>672</v>
      </c>
      <c r="C822" s="238">
        <v>2</v>
      </c>
      <c r="D822" s="245">
        <v>1225.2</v>
      </c>
      <c r="E822" s="245">
        <v>1149.2940000000001</v>
      </c>
      <c r="F822" s="245"/>
      <c r="G822" s="245">
        <v>1149.2940000000001</v>
      </c>
      <c r="H822" s="245"/>
      <c r="I822" s="594">
        <v>1054.5023200000001</v>
      </c>
    </row>
    <row r="823" spans="1:9" ht="20.100000000000001" customHeight="1">
      <c r="A823" s="72">
        <v>18</v>
      </c>
      <c r="B823" s="113" t="s">
        <v>673</v>
      </c>
      <c r="C823" s="238">
        <v>1</v>
      </c>
      <c r="D823" s="245">
        <v>981.7</v>
      </c>
      <c r="E823" s="245">
        <v>815.65</v>
      </c>
      <c r="F823" s="245"/>
      <c r="G823" s="245">
        <v>815.65</v>
      </c>
      <c r="H823" s="245"/>
      <c r="I823" s="594">
        <v>732.61023999999998</v>
      </c>
    </row>
    <row r="824" spans="1:9" ht="20.100000000000001" customHeight="1">
      <c r="A824" s="81"/>
      <c r="B824" s="123" t="s">
        <v>53</v>
      </c>
      <c r="C824" s="236">
        <f t="shared" ref="C824:H824" si="52">SUM(C826:C831)</f>
        <v>12</v>
      </c>
      <c r="D824" s="237">
        <v>934</v>
      </c>
      <c r="E824" s="237">
        <v>741.1</v>
      </c>
      <c r="F824" s="237"/>
      <c r="G824" s="237">
        <v>741.1</v>
      </c>
      <c r="H824" s="237">
        <f t="shared" si="52"/>
        <v>0</v>
      </c>
      <c r="I824" s="588">
        <v>589.6</v>
      </c>
    </row>
    <row r="825" spans="1:9" ht="20.100000000000001" customHeight="1">
      <c r="A825" s="86"/>
      <c r="B825" s="124" t="s">
        <v>18</v>
      </c>
      <c r="C825" s="236"/>
      <c r="D825" s="237"/>
      <c r="E825" s="237"/>
      <c r="F825" s="237"/>
      <c r="G825" s="237"/>
      <c r="H825" s="237"/>
      <c r="I825" s="588"/>
    </row>
    <row r="826" spans="1:9" ht="20.100000000000001" customHeight="1">
      <c r="A826" s="72">
        <v>1</v>
      </c>
      <c r="B826" s="113" t="s">
        <v>674</v>
      </c>
      <c r="C826" s="369">
        <v>2</v>
      </c>
      <c r="D826" s="245">
        <v>54.2</v>
      </c>
      <c r="E826" s="245">
        <v>45.165999999999997</v>
      </c>
      <c r="F826" s="245"/>
      <c r="G826" s="245">
        <v>45.165999999999997</v>
      </c>
      <c r="H826" s="245"/>
      <c r="I826" s="594">
        <v>23.777629999999998</v>
      </c>
    </row>
    <row r="827" spans="1:9" ht="20.100000000000001" customHeight="1">
      <c r="A827" s="72">
        <v>2</v>
      </c>
      <c r="B827" s="113" t="s">
        <v>675</v>
      </c>
      <c r="C827" s="238">
        <v>1</v>
      </c>
      <c r="D827" s="245">
        <v>114.5</v>
      </c>
      <c r="E827" s="245">
        <v>91.6</v>
      </c>
      <c r="F827" s="245"/>
      <c r="G827" s="245">
        <v>91.6</v>
      </c>
      <c r="H827" s="245"/>
      <c r="I827" s="594">
        <v>91.245500000000007</v>
      </c>
    </row>
    <row r="828" spans="1:9" ht="20.100000000000001" customHeight="1">
      <c r="A828" s="72">
        <v>3</v>
      </c>
      <c r="B828" s="113" t="s">
        <v>676</v>
      </c>
      <c r="C828" s="238">
        <v>6</v>
      </c>
      <c r="D828" s="245">
        <v>276.90300000000002</v>
      </c>
      <c r="E828" s="245">
        <v>215.369</v>
      </c>
      <c r="F828" s="245"/>
      <c r="G828" s="245">
        <v>215.369</v>
      </c>
      <c r="H828" s="245"/>
      <c r="I828" s="594">
        <v>189.49424999999999</v>
      </c>
    </row>
    <row r="829" spans="1:9" ht="20.100000000000001" customHeight="1">
      <c r="A829" s="72">
        <v>4</v>
      </c>
      <c r="B829" s="113" t="s">
        <v>677</v>
      </c>
      <c r="C829" s="238">
        <v>1</v>
      </c>
      <c r="D829" s="245">
        <v>163.6</v>
      </c>
      <c r="E829" s="245">
        <v>136.334</v>
      </c>
      <c r="F829" s="245"/>
      <c r="G829" s="245">
        <v>136.334</v>
      </c>
      <c r="H829" s="245"/>
      <c r="I829" s="594">
        <v>49.158540000000002</v>
      </c>
    </row>
    <row r="830" spans="1:9" ht="20.100000000000001" customHeight="1">
      <c r="A830" s="72">
        <v>5</v>
      </c>
      <c r="B830" s="113" t="s">
        <v>678</v>
      </c>
      <c r="C830" s="238">
        <v>1</v>
      </c>
      <c r="D830" s="245">
        <v>85.6</v>
      </c>
      <c r="E830" s="245">
        <v>66.576999999999998</v>
      </c>
      <c r="F830" s="245"/>
      <c r="G830" s="245">
        <v>66.576999999999998</v>
      </c>
      <c r="H830" s="245"/>
      <c r="I830" s="594">
        <v>49.972999999999999</v>
      </c>
    </row>
    <row r="831" spans="1:9" ht="19.5" thickBot="1">
      <c r="A831" s="553">
        <v>6</v>
      </c>
      <c r="B831" s="663" t="s">
        <v>679</v>
      </c>
      <c r="C831" s="555">
        <v>1</v>
      </c>
      <c r="D831" s="556">
        <v>239.2</v>
      </c>
      <c r="E831" s="556">
        <v>186.03899999999999</v>
      </c>
      <c r="F831" s="556"/>
      <c r="G831" s="556">
        <v>186.03899999999999</v>
      </c>
      <c r="H831" s="556"/>
      <c r="I831" s="558">
        <v>185.97704999999999</v>
      </c>
    </row>
    <row r="832" spans="1:9" ht="29.25" customHeight="1" thickBot="1">
      <c r="A832" s="68"/>
      <c r="B832" s="69" t="s">
        <v>680</v>
      </c>
      <c r="C832" s="371">
        <v>18</v>
      </c>
      <c r="D832" s="239">
        <v>33121.599999999999</v>
      </c>
      <c r="E832" s="239">
        <v>27601.4</v>
      </c>
      <c r="F832" s="239">
        <v>27601.4</v>
      </c>
      <c r="G832" s="239">
        <v>27601.4</v>
      </c>
      <c r="H832" s="239"/>
      <c r="I832" s="240">
        <v>25956.836090000001</v>
      </c>
    </row>
    <row r="833" spans="1:9" ht="20.100000000000001" customHeight="1">
      <c r="A833" s="70"/>
      <c r="B833" s="71" t="s">
        <v>18</v>
      </c>
      <c r="C833" s="230"/>
      <c r="D833" s="231"/>
      <c r="E833" s="262"/>
      <c r="F833" s="262"/>
      <c r="G833" s="262"/>
      <c r="H833" s="262"/>
      <c r="I833" s="263"/>
    </row>
    <row r="834" spans="1:9" ht="20.100000000000001" customHeight="1">
      <c r="A834" s="72">
        <v>1</v>
      </c>
      <c r="B834" s="100" t="s">
        <v>19</v>
      </c>
      <c r="C834" s="367"/>
      <c r="D834" s="267"/>
      <c r="E834" s="265"/>
      <c r="F834" s="265">
        <v>27601.4</v>
      </c>
      <c r="G834" s="265"/>
      <c r="H834" s="265"/>
      <c r="I834" s="575"/>
    </row>
    <row r="835" spans="1:9" ht="38.1" customHeight="1">
      <c r="A835" s="80"/>
      <c r="B835" s="101" t="s">
        <v>20</v>
      </c>
      <c r="C835" s="367">
        <v>18</v>
      </c>
      <c r="D835" s="267">
        <v>9398.6</v>
      </c>
      <c r="E835" s="267">
        <v>7752.8320000000003</v>
      </c>
      <c r="F835" s="267">
        <f t="shared" ref="F835:H835" si="53">F837+F838+F839</f>
        <v>0</v>
      </c>
      <c r="G835" s="267">
        <v>7752.8320000000003</v>
      </c>
      <c r="H835" s="267">
        <f t="shared" si="53"/>
        <v>0</v>
      </c>
      <c r="I835" s="587">
        <f>SUM(I837:I839)</f>
        <v>7314.7835499999992</v>
      </c>
    </row>
    <row r="836" spans="1:9" ht="20.100000000000001" customHeight="1">
      <c r="A836" s="75"/>
      <c r="B836" s="104" t="s">
        <v>18</v>
      </c>
      <c r="C836" s="236"/>
      <c r="D836" s="265"/>
      <c r="E836" s="265"/>
      <c r="F836" s="265"/>
      <c r="G836" s="265"/>
      <c r="H836" s="265"/>
      <c r="I836" s="575"/>
    </row>
    <row r="837" spans="1:9" ht="20.100000000000001" customHeight="1">
      <c r="A837" s="72">
        <v>1</v>
      </c>
      <c r="B837" s="105" t="s">
        <v>681</v>
      </c>
      <c r="C837" s="238">
        <v>18</v>
      </c>
      <c r="D837" s="235">
        <v>6325.7</v>
      </c>
      <c r="E837" s="235">
        <v>5162.3</v>
      </c>
      <c r="F837" s="235"/>
      <c r="G837" s="235">
        <v>5162.3</v>
      </c>
      <c r="H837" s="235"/>
      <c r="I837" s="574">
        <v>4726.4058499999992</v>
      </c>
    </row>
    <row r="838" spans="1:9" ht="20.100000000000001" customHeight="1">
      <c r="A838" s="72">
        <v>2</v>
      </c>
      <c r="B838" s="105" t="s">
        <v>682</v>
      </c>
      <c r="C838" s="238">
        <v>17</v>
      </c>
      <c r="D838" s="235">
        <v>2803.4</v>
      </c>
      <c r="E838" s="235">
        <v>2368.4319999999998</v>
      </c>
      <c r="F838" s="235"/>
      <c r="G838" s="235">
        <v>2368.4319999999998</v>
      </c>
      <c r="H838" s="235"/>
      <c r="I838" s="574">
        <v>2368.4319999999998</v>
      </c>
    </row>
    <row r="839" spans="1:9" ht="20.100000000000001" customHeight="1">
      <c r="A839" s="72">
        <v>3</v>
      </c>
      <c r="B839" s="105" t="s">
        <v>683</v>
      </c>
      <c r="C839" s="238">
        <v>6</v>
      </c>
      <c r="D839" s="235">
        <v>269.5</v>
      </c>
      <c r="E839" s="235">
        <v>222.1</v>
      </c>
      <c r="F839" s="235"/>
      <c r="G839" s="235">
        <v>222.1</v>
      </c>
      <c r="H839" s="235"/>
      <c r="I839" s="574">
        <v>219.94570000000002</v>
      </c>
    </row>
    <row r="840" spans="1:9" ht="20.100000000000001" customHeight="1">
      <c r="A840" s="72"/>
      <c r="B840" s="99" t="s">
        <v>25</v>
      </c>
      <c r="C840" s="236">
        <v>15</v>
      </c>
      <c r="D840" s="265">
        <v>18295.86</v>
      </c>
      <c r="E840" s="265">
        <v>15470.578639999998</v>
      </c>
      <c r="F840" s="265">
        <f t="shared" ref="F840" si="54">F842+F843+F856+F847+F844+F845+F846+F848+F849+F850+F851+F852+F853+F854+F855+F857</f>
        <v>0</v>
      </c>
      <c r="G840" s="265">
        <v>15470.578639999998</v>
      </c>
      <c r="H840" s="265"/>
      <c r="I840" s="575">
        <v>14598</v>
      </c>
    </row>
    <row r="841" spans="1:9" ht="20.100000000000001" customHeight="1">
      <c r="A841" s="75"/>
      <c r="B841" s="104" t="s">
        <v>18</v>
      </c>
      <c r="C841" s="236"/>
      <c r="D841" s="265">
        <v>0</v>
      </c>
      <c r="E841" s="265">
        <v>0</v>
      </c>
      <c r="F841" s="265"/>
      <c r="G841" s="265">
        <v>0</v>
      </c>
      <c r="H841" s="265"/>
      <c r="I841" s="575">
        <v>0</v>
      </c>
    </row>
    <row r="842" spans="1:9" ht="20.100000000000001" customHeight="1">
      <c r="A842" s="72">
        <v>1</v>
      </c>
      <c r="B842" s="105" t="s">
        <v>684</v>
      </c>
      <c r="C842" s="238">
        <v>6</v>
      </c>
      <c r="D842" s="235">
        <v>752.1</v>
      </c>
      <c r="E842" s="235">
        <v>621.43200000000002</v>
      </c>
      <c r="F842" s="235"/>
      <c r="G842" s="235">
        <v>621.43200000000002</v>
      </c>
      <c r="H842" s="235"/>
      <c r="I842" s="601">
        <v>608.08500000000004</v>
      </c>
    </row>
    <row r="843" spans="1:9" ht="20.100000000000001" customHeight="1">
      <c r="A843" s="72">
        <v>2</v>
      </c>
      <c r="B843" s="105" t="s">
        <v>685</v>
      </c>
      <c r="C843" s="238">
        <v>6</v>
      </c>
      <c r="D843" s="235">
        <v>736.1</v>
      </c>
      <c r="E843" s="235">
        <v>612.79999999999995</v>
      </c>
      <c r="F843" s="235"/>
      <c r="G843" s="235">
        <v>612.79999999999995</v>
      </c>
      <c r="H843" s="235"/>
      <c r="I843" s="574">
        <v>579.01780000000008</v>
      </c>
    </row>
    <row r="844" spans="1:9" ht="20.100000000000001" customHeight="1">
      <c r="A844" s="72">
        <v>3</v>
      </c>
      <c r="B844" s="105" t="s">
        <v>686</v>
      </c>
      <c r="C844" s="238">
        <v>8</v>
      </c>
      <c r="D844" s="235">
        <v>813.2</v>
      </c>
      <c r="E844" s="235">
        <v>756.36400000000003</v>
      </c>
      <c r="F844" s="235"/>
      <c r="G844" s="235">
        <v>756.36400000000003</v>
      </c>
      <c r="H844" s="235"/>
      <c r="I844" s="574">
        <v>726.29088000000002</v>
      </c>
    </row>
    <row r="845" spans="1:9" ht="20.100000000000001" customHeight="1">
      <c r="A845" s="72">
        <v>4</v>
      </c>
      <c r="B845" s="105" t="s">
        <v>392</v>
      </c>
      <c r="C845" s="238">
        <v>1</v>
      </c>
      <c r="D845" s="235">
        <v>1220</v>
      </c>
      <c r="E845" s="235">
        <v>1032.9639999999999</v>
      </c>
      <c r="F845" s="235"/>
      <c r="G845" s="235">
        <v>1032.9639999999999</v>
      </c>
      <c r="H845" s="235"/>
      <c r="I845" s="574">
        <v>906.50758999999994</v>
      </c>
    </row>
    <row r="846" spans="1:9" ht="20.100000000000001" customHeight="1">
      <c r="A846" s="72">
        <v>5</v>
      </c>
      <c r="B846" s="105" t="s">
        <v>687</v>
      </c>
      <c r="C846" s="238">
        <v>3</v>
      </c>
      <c r="D846" s="220">
        <v>766.9</v>
      </c>
      <c r="E846" s="220">
        <v>636.5</v>
      </c>
      <c r="F846" s="220"/>
      <c r="G846" s="220">
        <v>636.5</v>
      </c>
      <c r="H846" s="220"/>
      <c r="I846" s="664">
        <v>610.69290999999998</v>
      </c>
    </row>
    <row r="847" spans="1:9" ht="20.100000000000001" customHeight="1">
      <c r="A847" s="72">
        <v>6</v>
      </c>
      <c r="B847" s="105" t="s">
        <v>688</v>
      </c>
      <c r="C847" s="238">
        <v>12</v>
      </c>
      <c r="D847" s="220">
        <v>1299.7</v>
      </c>
      <c r="E847" s="220">
        <v>1101.232</v>
      </c>
      <c r="F847" s="220"/>
      <c r="G847" s="220">
        <v>1101.232</v>
      </c>
      <c r="H847" s="220"/>
      <c r="I847" s="664">
        <v>1090.3832600000001</v>
      </c>
    </row>
    <row r="848" spans="1:9" ht="20.100000000000001" customHeight="1">
      <c r="A848" s="72">
        <v>7</v>
      </c>
      <c r="B848" s="105" t="s">
        <v>689</v>
      </c>
      <c r="C848" s="238">
        <v>9</v>
      </c>
      <c r="D848" s="220">
        <v>1640.2</v>
      </c>
      <c r="E848" s="220">
        <v>1379.2639999999999</v>
      </c>
      <c r="F848" s="220"/>
      <c r="G848" s="220">
        <v>1379.2639999999999</v>
      </c>
      <c r="H848" s="220"/>
      <c r="I848" s="665">
        <v>1192.8208200000001</v>
      </c>
    </row>
    <row r="849" spans="1:9" ht="20.100000000000001" customHeight="1">
      <c r="A849" s="72">
        <v>8</v>
      </c>
      <c r="B849" s="105" t="s">
        <v>690</v>
      </c>
      <c r="C849" s="238">
        <v>10</v>
      </c>
      <c r="D849" s="220">
        <v>1395.2</v>
      </c>
      <c r="E849" s="220">
        <v>1159.2</v>
      </c>
      <c r="F849" s="220"/>
      <c r="G849" s="220">
        <v>1159.2</v>
      </c>
      <c r="H849" s="220"/>
      <c r="I849" s="664">
        <v>1148.6563100000001</v>
      </c>
    </row>
    <row r="850" spans="1:9" ht="20.100000000000001" customHeight="1">
      <c r="A850" s="72">
        <v>9</v>
      </c>
      <c r="B850" s="105" t="s">
        <v>807</v>
      </c>
      <c r="C850" s="238">
        <v>15</v>
      </c>
      <c r="D850" s="220">
        <v>351.66264000000001</v>
      </c>
      <c r="E850" s="373">
        <v>351.66264000000001</v>
      </c>
      <c r="F850" s="220"/>
      <c r="G850" s="220">
        <v>351.66264000000001</v>
      </c>
      <c r="H850" s="373"/>
      <c r="I850" s="664">
        <v>351.66264000000001</v>
      </c>
    </row>
    <row r="851" spans="1:9" ht="20.100000000000001" customHeight="1">
      <c r="A851" s="72">
        <v>10</v>
      </c>
      <c r="B851" s="105" t="s">
        <v>691</v>
      </c>
      <c r="C851" s="238">
        <v>8</v>
      </c>
      <c r="D851" s="220">
        <v>1823.9</v>
      </c>
      <c r="E851" s="220">
        <v>1540.5</v>
      </c>
      <c r="F851" s="220"/>
      <c r="G851" s="220">
        <v>1540.5</v>
      </c>
      <c r="H851" s="220"/>
      <c r="I851" s="664">
        <v>1485.5531299999998</v>
      </c>
    </row>
    <row r="852" spans="1:9" ht="20.100000000000001" customHeight="1">
      <c r="A852" s="72">
        <v>11</v>
      </c>
      <c r="B852" s="105" t="s">
        <v>692</v>
      </c>
      <c r="C852" s="238">
        <v>14</v>
      </c>
      <c r="D852" s="220">
        <v>1795.4</v>
      </c>
      <c r="E852" s="220">
        <v>1516.9</v>
      </c>
      <c r="F852" s="220"/>
      <c r="G852" s="220">
        <v>1516.9</v>
      </c>
      <c r="H852" s="220"/>
      <c r="I852" s="664">
        <v>1438.1796899999999</v>
      </c>
    </row>
    <row r="853" spans="1:9" ht="20.100000000000001" customHeight="1">
      <c r="A853" s="72">
        <v>12</v>
      </c>
      <c r="B853" s="105" t="s">
        <v>693</v>
      </c>
      <c r="C853" s="238">
        <v>11</v>
      </c>
      <c r="D853" s="220">
        <v>758.7</v>
      </c>
      <c r="E853" s="220">
        <v>636.76400000000001</v>
      </c>
      <c r="F853" s="220"/>
      <c r="G853" s="220">
        <v>636.76400000000001</v>
      </c>
      <c r="H853" s="220"/>
      <c r="I853" s="664">
        <v>592.23391000000004</v>
      </c>
    </row>
    <row r="854" spans="1:9" ht="20.100000000000001" customHeight="1">
      <c r="A854" s="72">
        <v>13</v>
      </c>
      <c r="B854" s="105" t="s">
        <v>694</v>
      </c>
      <c r="C854" s="238">
        <v>10</v>
      </c>
      <c r="D854" s="220">
        <v>1151</v>
      </c>
      <c r="E854" s="220">
        <v>961</v>
      </c>
      <c r="F854" s="220"/>
      <c r="G854" s="220">
        <v>961</v>
      </c>
      <c r="H854" s="220"/>
      <c r="I854" s="664">
        <v>770.90949000000001</v>
      </c>
    </row>
    <row r="855" spans="1:9" ht="20.100000000000001" customHeight="1">
      <c r="A855" s="72">
        <v>14</v>
      </c>
      <c r="B855" s="105" t="s">
        <v>695</v>
      </c>
      <c r="C855" s="238"/>
      <c r="D855" s="220">
        <v>1092.7</v>
      </c>
      <c r="E855" s="220">
        <v>898.03200000000004</v>
      </c>
      <c r="F855" s="220"/>
      <c r="G855" s="220">
        <v>898.03200000000004</v>
      </c>
      <c r="H855" s="220"/>
      <c r="I855" s="664">
        <v>895.21963000000005</v>
      </c>
    </row>
    <row r="856" spans="1:9" ht="20.100000000000001" customHeight="1">
      <c r="A856" s="72">
        <v>15</v>
      </c>
      <c r="B856" s="105" t="s">
        <v>696</v>
      </c>
      <c r="C856" s="238">
        <v>5</v>
      </c>
      <c r="D856" s="220">
        <v>1991</v>
      </c>
      <c r="E856" s="220">
        <v>1675.6320000000001</v>
      </c>
      <c r="F856" s="220"/>
      <c r="G856" s="220">
        <v>1675.6320000000001</v>
      </c>
      <c r="H856" s="220"/>
      <c r="I856" s="664">
        <v>1613.8703500000001</v>
      </c>
    </row>
    <row r="857" spans="1:9" ht="20.100000000000001" customHeight="1">
      <c r="A857" s="72">
        <v>16</v>
      </c>
      <c r="B857" s="105" t="s">
        <v>697</v>
      </c>
      <c r="C857" s="238">
        <v>4</v>
      </c>
      <c r="D857" s="220">
        <v>708.1</v>
      </c>
      <c r="E857" s="220">
        <v>590.33199999999999</v>
      </c>
      <c r="F857" s="220"/>
      <c r="G857" s="220">
        <v>590.33199999999999</v>
      </c>
      <c r="H857" s="220"/>
      <c r="I857" s="664">
        <v>587.88791000000003</v>
      </c>
    </row>
    <row r="858" spans="1:9" ht="20.100000000000001" customHeight="1">
      <c r="A858" s="81"/>
      <c r="B858" s="99" t="s">
        <v>53</v>
      </c>
      <c r="C858" s="236">
        <v>17</v>
      </c>
      <c r="D858" s="265">
        <v>5427.14</v>
      </c>
      <c r="E858" s="265">
        <v>4377.9893600000005</v>
      </c>
      <c r="F858" s="265">
        <f t="shared" ref="F858" si="55">F860+F861+F862+F863+F864+F865+F866+F867+F868+F869</f>
        <v>0</v>
      </c>
      <c r="G858" s="265">
        <v>4377.9893600000005</v>
      </c>
      <c r="H858" s="265"/>
      <c r="I858" s="575">
        <f>SUM(I860:I869)</f>
        <v>4044.0812199999996</v>
      </c>
    </row>
    <row r="859" spans="1:9" ht="20.100000000000001" customHeight="1">
      <c r="A859" s="75"/>
      <c r="B859" s="104" t="s">
        <v>18</v>
      </c>
      <c r="C859" s="236"/>
      <c r="D859" s="265">
        <v>0</v>
      </c>
      <c r="E859" s="265">
        <v>0</v>
      </c>
      <c r="F859" s="265"/>
      <c r="G859" s="265">
        <v>0</v>
      </c>
      <c r="H859" s="265"/>
      <c r="I859" s="575">
        <v>0</v>
      </c>
    </row>
    <row r="860" spans="1:9" ht="20.100000000000001" customHeight="1">
      <c r="A860" s="72">
        <v>1</v>
      </c>
      <c r="B860" s="114" t="s">
        <v>698</v>
      </c>
      <c r="C860" s="238">
        <v>6</v>
      </c>
      <c r="D860" s="235">
        <v>432.9</v>
      </c>
      <c r="E860" s="235">
        <v>288.60000000000002</v>
      </c>
      <c r="F860" s="235"/>
      <c r="G860" s="235">
        <v>288.60000000000002</v>
      </c>
      <c r="H860" s="235"/>
      <c r="I860" s="574">
        <v>286.72452000000004</v>
      </c>
    </row>
    <row r="861" spans="1:9" ht="20.100000000000001" customHeight="1">
      <c r="A861" s="72">
        <v>2</v>
      </c>
      <c r="B861" s="114" t="s">
        <v>699</v>
      </c>
      <c r="C861" s="277">
        <v>17</v>
      </c>
      <c r="D861" s="235">
        <v>1876.4</v>
      </c>
      <c r="E861" s="235">
        <v>1566.8</v>
      </c>
      <c r="F861" s="235"/>
      <c r="G861" s="235">
        <v>1566.8</v>
      </c>
      <c r="H861" s="235"/>
      <c r="I861" s="574">
        <v>1545.2254399999999</v>
      </c>
    </row>
    <row r="862" spans="1:9" ht="20.100000000000001" customHeight="1">
      <c r="A862" s="72">
        <v>3</v>
      </c>
      <c r="B862" s="114" t="s">
        <v>700</v>
      </c>
      <c r="C862" s="238">
        <v>6</v>
      </c>
      <c r="D862" s="235">
        <v>593.5</v>
      </c>
      <c r="E862" s="235">
        <v>501.73200000000003</v>
      </c>
      <c r="F862" s="235"/>
      <c r="G862" s="235">
        <v>501.73200000000003</v>
      </c>
      <c r="H862" s="235"/>
      <c r="I862" s="574">
        <v>462.77942999999999</v>
      </c>
    </row>
    <row r="863" spans="1:9" ht="20.100000000000001" customHeight="1">
      <c r="A863" s="72">
        <v>4</v>
      </c>
      <c r="B863" s="114" t="s">
        <v>701</v>
      </c>
      <c r="C863" s="238"/>
      <c r="D863" s="235">
        <v>117.2</v>
      </c>
      <c r="E863" s="235">
        <v>96.864000000000004</v>
      </c>
      <c r="F863" s="235"/>
      <c r="G863" s="235">
        <v>96.864000000000004</v>
      </c>
      <c r="H863" s="235"/>
      <c r="I863" s="574">
        <v>55.138500000000001</v>
      </c>
    </row>
    <row r="864" spans="1:9" ht="20.100000000000001" customHeight="1">
      <c r="A864" s="72">
        <v>5</v>
      </c>
      <c r="B864" s="114" t="s">
        <v>702</v>
      </c>
      <c r="C864" s="238">
        <v>1</v>
      </c>
      <c r="D864" s="235">
        <v>92.2</v>
      </c>
      <c r="E864" s="235">
        <v>77.563999999999993</v>
      </c>
      <c r="F864" s="235"/>
      <c r="G864" s="235">
        <v>77.563999999999993</v>
      </c>
      <c r="H864" s="235"/>
      <c r="I864" s="574">
        <v>40.374589999999998</v>
      </c>
    </row>
    <row r="865" spans="1:9" ht="20.100000000000001" customHeight="1">
      <c r="A865" s="72">
        <v>6</v>
      </c>
      <c r="B865" s="114" t="s">
        <v>703</v>
      </c>
      <c r="C865" s="238">
        <v>5</v>
      </c>
      <c r="D865" s="235">
        <v>669.5</v>
      </c>
      <c r="E865" s="235">
        <v>550.53200000000004</v>
      </c>
      <c r="F865" s="235"/>
      <c r="G865" s="235">
        <v>550.53200000000004</v>
      </c>
      <c r="H865" s="235"/>
      <c r="I865" s="574">
        <v>458.37277</v>
      </c>
    </row>
    <row r="866" spans="1:9" ht="20.100000000000001" customHeight="1">
      <c r="A866" s="72">
        <v>7</v>
      </c>
      <c r="B866" s="114" t="s">
        <v>704</v>
      </c>
      <c r="C866" s="238">
        <v>16</v>
      </c>
      <c r="D866" s="235">
        <v>806.43736000000001</v>
      </c>
      <c r="E866" s="235">
        <v>613.63336000000004</v>
      </c>
      <c r="F866" s="235"/>
      <c r="G866" s="235">
        <v>613.63336000000004</v>
      </c>
      <c r="H866" s="200"/>
      <c r="I866" s="574">
        <v>612.71451000000002</v>
      </c>
    </row>
    <row r="867" spans="1:9" ht="20.100000000000001" customHeight="1">
      <c r="A867" s="72">
        <v>8</v>
      </c>
      <c r="B867" s="114" t="s">
        <v>705</v>
      </c>
      <c r="C867" s="238">
        <v>1</v>
      </c>
      <c r="D867" s="235">
        <v>199.5</v>
      </c>
      <c r="E867" s="235">
        <v>168.6</v>
      </c>
      <c r="F867" s="235"/>
      <c r="G867" s="235">
        <v>168.6</v>
      </c>
      <c r="H867" s="235"/>
      <c r="I867" s="574">
        <v>127.72359</v>
      </c>
    </row>
    <row r="868" spans="1:9" ht="20.100000000000001" customHeight="1">
      <c r="A868" s="72">
        <v>9</v>
      </c>
      <c r="B868" s="114" t="s">
        <v>706</v>
      </c>
      <c r="C868" s="238"/>
      <c r="D868" s="235">
        <v>428</v>
      </c>
      <c r="E868" s="235">
        <v>349</v>
      </c>
      <c r="F868" s="235"/>
      <c r="G868" s="235">
        <v>349</v>
      </c>
      <c r="H868" s="235"/>
      <c r="I868" s="574">
        <v>329.49567999999999</v>
      </c>
    </row>
    <row r="869" spans="1:9" ht="20.100000000000001" customHeight="1" thickBot="1">
      <c r="A869" s="72">
        <v>10</v>
      </c>
      <c r="B869" s="114" t="s">
        <v>707</v>
      </c>
      <c r="C869" s="238">
        <v>3</v>
      </c>
      <c r="D869" s="245">
        <v>211.5</v>
      </c>
      <c r="E869" s="245">
        <v>164.66399999999999</v>
      </c>
      <c r="F869" s="245"/>
      <c r="G869" s="245">
        <v>164.66399999999999</v>
      </c>
      <c r="H869" s="283"/>
      <c r="I869" s="574">
        <v>125.53219</v>
      </c>
    </row>
    <row r="870" spans="1:9" ht="30" customHeight="1" thickBot="1">
      <c r="A870" s="68"/>
      <c r="B870" s="171" t="s">
        <v>708</v>
      </c>
      <c r="C870" s="279">
        <f t="shared" ref="C870" si="56">C873+C881+C903</f>
        <v>135</v>
      </c>
      <c r="D870" s="365">
        <f>D873+D881+D903</f>
        <v>31728.5</v>
      </c>
      <c r="E870" s="365">
        <f t="shared" ref="E870:H870" si="57">E873+E881+E903</f>
        <v>26440.5</v>
      </c>
      <c r="F870" s="365">
        <v>26440.5</v>
      </c>
      <c r="G870" s="365">
        <f>G873+G881+G903</f>
        <v>26440.5</v>
      </c>
      <c r="H870" s="239">
        <f t="shared" si="57"/>
        <v>3420.22291</v>
      </c>
      <c r="I870" s="240">
        <f>I873+I881+I903</f>
        <v>24051.347860000002</v>
      </c>
    </row>
    <row r="871" spans="1:9" ht="20.100000000000001" customHeight="1">
      <c r="A871" s="82"/>
      <c r="B871" s="83" t="s">
        <v>18</v>
      </c>
      <c r="C871" s="230"/>
      <c r="D871" s="366"/>
      <c r="E871" s="232"/>
      <c r="F871" s="232"/>
      <c r="G871" s="232"/>
      <c r="H871" s="262"/>
      <c r="I871" s="263"/>
    </row>
    <row r="872" spans="1:9" ht="20.100000000000001" customHeight="1">
      <c r="A872" s="84">
        <v>1</v>
      </c>
      <c r="B872" s="92" t="s">
        <v>19</v>
      </c>
      <c r="C872" s="367"/>
      <c r="D872" s="368"/>
      <c r="E872" s="237"/>
      <c r="F872" s="237">
        <f>E870</f>
        <v>26440.5</v>
      </c>
      <c r="G872" s="237"/>
      <c r="H872" s="265"/>
      <c r="I872" s="575"/>
    </row>
    <row r="873" spans="1:9" ht="38.1" customHeight="1">
      <c r="A873" s="85"/>
      <c r="B873" s="93" t="s">
        <v>20</v>
      </c>
      <c r="C873" s="286">
        <f t="shared" ref="C873" si="58">SUM(C875:C880)</f>
        <v>35</v>
      </c>
      <c r="D873" s="368">
        <f>SUM(D875:D880)</f>
        <v>13324.195</v>
      </c>
      <c r="E873" s="368">
        <f t="shared" ref="E873:I873" si="59">SUM(E875:E880)</f>
        <v>11126.59</v>
      </c>
      <c r="F873" s="368">
        <f t="shared" si="59"/>
        <v>0</v>
      </c>
      <c r="G873" s="368">
        <f>SUM(G875:G880)</f>
        <v>11126.59</v>
      </c>
      <c r="H873" s="267">
        <f t="shared" si="59"/>
        <v>0</v>
      </c>
      <c r="I873" s="587">
        <f t="shared" si="59"/>
        <v>9430.6704599999994</v>
      </c>
    </row>
    <row r="874" spans="1:9" ht="20.100000000000001" customHeight="1">
      <c r="A874" s="86"/>
      <c r="B874" s="94" t="s">
        <v>18</v>
      </c>
      <c r="C874" s="238"/>
      <c r="D874" s="237"/>
      <c r="E874" s="237"/>
      <c r="F874" s="237"/>
      <c r="G874" s="237"/>
      <c r="H874" s="265"/>
      <c r="I874" s="575"/>
    </row>
    <row r="875" spans="1:9" ht="20.100000000000001" customHeight="1">
      <c r="A875" s="84">
        <v>1</v>
      </c>
      <c r="B875" s="172" t="s">
        <v>709</v>
      </c>
      <c r="C875" s="238">
        <v>17</v>
      </c>
      <c r="D875" s="374">
        <v>7378.2529999999997</v>
      </c>
      <c r="E875" s="374">
        <v>6106.93</v>
      </c>
      <c r="F875" s="235"/>
      <c r="G875" s="235">
        <f>E875</f>
        <v>6106.93</v>
      </c>
      <c r="H875" s="235"/>
      <c r="I875" s="574">
        <v>5427.0706899999996</v>
      </c>
    </row>
    <row r="876" spans="1:9" ht="20.100000000000001" customHeight="1">
      <c r="A876" s="72">
        <f>A875+1</f>
        <v>2</v>
      </c>
      <c r="B876" s="172" t="s">
        <v>710</v>
      </c>
      <c r="C876" s="238">
        <v>2</v>
      </c>
      <c r="D876" s="220">
        <v>667.30399999999997</v>
      </c>
      <c r="E876" s="220">
        <v>551.09</v>
      </c>
      <c r="F876" s="235"/>
      <c r="G876" s="235">
        <f t="shared" ref="G876:G880" si="60">E876</f>
        <v>551.09</v>
      </c>
      <c r="H876" s="235"/>
      <c r="I876" s="601">
        <v>393.65465999999998</v>
      </c>
    </row>
    <row r="877" spans="1:9" ht="20.100000000000001" customHeight="1">
      <c r="A877" s="72">
        <f>A876+1</f>
        <v>3</v>
      </c>
      <c r="B877" s="172" t="s">
        <v>711</v>
      </c>
      <c r="C877" s="238">
        <v>3</v>
      </c>
      <c r="D877" s="220">
        <v>548.84199999999998</v>
      </c>
      <c r="E877" s="220">
        <v>457.37</v>
      </c>
      <c r="F877" s="235"/>
      <c r="G877" s="235">
        <f t="shared" si="60"/>
        <v>457.37</v>
      </c>
      <c r="H877" s="235"/>
      <c r="I877" s="574">
        <v>406.08184999999997</v>
      </c>
    </row>
    <row r="878" spans="1:9" ht="20.100000000000001" customHeight="1">
      <c r="A878" s="72">
        <f>A877+1</f>
        <v>4</v>
      </c>
      <c r="B878" s="172" t="s">
        <v>712</v>
      </c>
      <c r="C878" s="238"/>
      <c r="D878" s="220">
        <v>492.22</v>
      </c>
      <c r="E878" s="220">
        <v>452.22</v>
      </c>
      <c r="F878" s="235"/>
      <c r="G878" s="235">
        <f t="shared" si="60"/>
        <v>452.22</v>
      </c>
      <c r="H878" s="235"/>
      <c r="I878" s="574"/>
    </row>
    <row r="879" spans="1:9" ht="20.100000000000001" customHeight="1">
      <c r="A879" s="72">
        <f>A878+1</f>
        <v>5</v>
      </c>
      <c r="B879" s="172" t="s">
        <v>713</v>
      </c>
      <c r="C879" s="238">
        <v>7</v>
      </c>
      <c r="D879" s="220">
        <v>1738.5909999999999</v>
      </c>
      <c r="E879" s="220">
        <v>1473.16</v>
      </c>
      <c r="F879" s="235"/>
      <c r="G879" s="235">
        <f t="shared" si="60"/>
        <v>1473.16</v>
      </c>
      <c r="H879" s="235"/>
      <c r="I879" s="574">
        <v>1119.85088</v>
      </c>
    </row>
    <row r="880" spans="1:9" ht="20.100000000000001" customHeight="1">
      <c r="A880" s="173">
        <f>A879+1</f>
        <v>6</v>
      </c>
      <c r="B880" s="172" t="s">
        <v>714</v>
      </c>
      <c r="C880" s="238">
        <v>6</v>
      </c>
      <c r="D880" s="220">
        <v>2498.9850000000001</v>
      </c>
      <c r="E880" s="220">
        <v>2085.8200000000002</v>
      </c>
      <c r="F880" s="235"/>
      <c r="G880" s="235">
        <f t="shared" si="60"/>
        <v>2085.8200000000002</v>
      </c>
      <c r="H880" s="235"/>
      <c r="I880" s="574">
        <v>2084.0123800000001</v>
      </c>
    </row>
    <row r="881" spans="1:9" ht="20.100000000000001" customHeight="1">
      <c r="A881" s="72"/>
      <c r="B881" s="99" t="s">
        <v>25</v>
      </c>
      <c r="C881" s="236">
        <f t="shared" ref="C881" si="61">SUM(C883:C902)</f>
        <v>77</v>
      </c>
      <c r="D881" s="237">
        <f>SUM(D883:D902)</f>
        <v>14023.474</v>
      </c>
      <c r="E881" s="237">
        <f t="shared" ref="E881:I881" si="62">SUM(E883:E902)</f>
        <v>11663.669999999998</v>
      </c>
      <c r="F881" s="237">
        <f t="shared" si="62"/>
        <v>0</v>
      </c>
      <c r="G881" s="237">
        <f t="shared" si="62"/>
        <v>11663.669999999998</v>
      </c>
      <c r="H881" s="265">
        <f t="shared" si="62"/>
        <v>2643.62291</v>
      </c>
      <c r="I881" s="575">
        <f t="shared" si="62"/>
        <v>13072.004060000003</v>
      </c>
    </row>
    <row r="882" spans="1:9" ht="20.100000000000001" customHeight="1">
      <c r="A882" s="75"/>
      <c r="B882" s="104" t="s">
        <v>18</v>
      </c>
      <c r="C882" s="238"/>
      <c r="D882" s="237"/>
      <c r="E882" s="237"/>
      <c r="F882" s="237"/>
      <c r="G882" s="237"/>
      <c r="H882" s="265"/>
      <c r="I882" s="575"/>
    </row>
    <row r="883" spans="1:9" ht="20.100000000000001" customHeight="1">
      <c r="A883" s="72">
        <v>1</v>
      </c>
      <c r="B883" s="666" t="s">
        <v>715</v>
      </c>
      <c r="C883" s="238">
        <v>4</v>
      </c>
      <c r="D883" s="375">
        <v>935.64499999999998</v>
      </c>
      <c r="E883" s="375">
        <v>779.7</v>
      </c>
      <c r="F883" s="237"/>
      <c r="G883" s="245">
        <f>E883</f>
        <v>779.7</v>
      </c>
      <c r="H883" s="265"/>
      <c r="I883" s="574">
        <v>779.51765999999998</v>
      </c>
    </row>
    <row r="884" spans="1:9" ht="20.100000000000001" customHeight="1">
      <c r="A884" s="72">
        <f>1+A883</f>
        <v>2</v>
      </c>
      <c r="B884" s="666" t="s">
        <v>716</v>
      </c>
      <c r="C884" s="238">
        <v>4</v>
      </c>
      <c r="D884" s="375">
        <v>648.23699999999997</v>
      </c>
      <c r="E884" s="375">
        <v>608.53</v>
      </c>
      <c r="F884" s="245"/>
      <c r="G884" s="245">
        <f t="shared" ref="G884:G902" si="63">E884</f>
        <v>608.53</v>
      </c>
      <c r="H884" s="235"/>
      <c r="I884" s="574">
        <v>596.83282999999994</v>
      </c>
    </row>
    <row r="885" spans="1:9" ht="20.100000000000001" customHeight="1">
      <c r="A885" s="72">
        <f t="shared" ref="A885:A902" si="64">1+A884</f>
        <v>3</v>
      </c>
      <c r="B885" s="666" t="s">
        <v>717</v>
      </c>
      <c r="C885" s="238">
        <v>7</v>
      </c>
      <c r="D885" s="375">
        <v>172.15700000000001</v>
      </c>
      <c r="E885" s="375">
        <v>147.63</v>
      </c>
      <c r="F885" s="237"/>
      <c r="G885" s="245">
        <f t="shared" si="63"/>
        <v>147.63</v>
      </c>
      <c r="H885" s="235">
        <v>512.94000000000005</v>
      </c>
      <c r="I885" s="574">
        <v>660.17547999999999</v>
      </c>
    </row>
    <row r="886" spans="1:9" ht="20.100000000000001" customHeight="1">
      <c r="A886" s="72">
        <f t="shared" si="64"/>
        <v>4</v>
      </c>
      <c r="B886" s="666" t="s">
        <v>718</v>
      </c>
      <c r="C886" s="238">
        <v>7</v>
      </c>
      <c r="D886" s="375">
        <v>1336.288</v>
      </c>
      <c r="E886" s="375">
        <v>1040.57</v>
      </c>
      <c r="F886" s="237"/>
      <c r="G886" s="245">
        <f t="shared" si="63"/>
        <v>1040.57</v>
      </c>
      <c r="H886" s="265"/>
      <c r="I886" s="574">
        <v>1018.13098</v>
      </c>
    </row>
    <row r="887" spans="1:9" ht="20.100000000000001" customHeight="1">
      <c r="A887" s="72">
        <f t="shared" si="64"/>
        <v>5</v>
      </c>
      <c r="B887" s="666" t="s">
        <v>719</v>
      </c>
      <c r="C887" s="238">
        <v>3</v>
      </c>
      <c r="D887" s="375">
        <v>904.00300000000004</v>
      </c>
      <c r="E887" s="375">
        <v>791.46900000000005</v>
      </c>
      <c r="F887" s="237"/>
      <c r="G887" s="245">
        <f t="shared" si="63"/>
        <v>791.46900000000005</v>
      </c>
      <c r="H887" s="265"/>
      <c r="I887" s="574">
        <v>788.20516999999995</v>
      </c>
    </row>
    <row r="888" spans="1:9" ht="20.100000000000001" customHeight="1">
      <c r="A888" s="72">
        <f t="shared" si="64"/>
        <v>6</v>
      </c>
      <c r="B888" s="666" t="s">
        <v>720</v>
      </c>
      <c r="C888" s="275">
        <v>4</v>
      </c>
      <c r="D888" s="375">
        <v>102.578</v>
      </c>
      <c r="E888" s="375">
        <v>85.48</v>
      </c>
      <c r="F888" s="237"/>
      <c r="G888" s="245">
        <f t="shared" si="63"/>
        <v>85.48</v>
      </c>
      <c r="H888" s="235">
        <v>575.9</v>
      </c>
      <c r="I888" s="574">
        <v>660.74513000000002</v>
      </c>
    </row>
    <row r="889" spans="1:9" ht="20.100000000000001" customHeight="1">
      <c r="A889" s="72">
        <f t="shared" si="64"/>
        <v>7</v>
      </c>
      <c r="B889" s="666" t="s">
        <v>721</v>
      </c>
      <c r="C889" s="238">
        <v>2</v>
      </c>
      <c r="D889" s="375">
        <v>422.834</v>
      </c>
      <c r="E889" s="375">
        <v>355.661</v>
      </c>
      <c r="F889" s="237"/>
      <c r="G889" s="245">
        <f t="shared" si="63"/>
        <v>355.661</v>
      </c>
      <c r="H889" s="235">
        <v>525.83000000000004</v>
      </c>
      <c r="I889" s="574">
        <v>612.70069999999998</v>
      </c>
    </row>
    <row r="890" spans="1:9" ht="20.100000000000001" customHeight="1">
      <c r="A890" s="72">
        <f t="shared" si="64"/>
        <v>8</v>
      </c>
      <c r="B890" s="666" t="s">
        <v>722</v>
      </c>
      <c r="C890" s="238">
        <v>3</v>
      </c>
      <c r="D890" s="375">
        <v>350.82400000000001</v>
      </c>
      <c r="E890" s="375">
        <v>292.35000000000002</v>
      </c>
      <c r="F890" s="237"/>
      <c r="G890" s="245">
        <f t="shared" si="63"/>
        <v>292.35000000000002</v>
      </c>
      <c r="H890" s="265"/>
      <c r="I890" s="574">
        <v>292.34694000000002</v>
      </c>
    </row>
    <row r="891" spans="1:9" ht="20.100000000000001" customHeight="1">
      <c r="A891" s="72">
        <f t="shared" si="64"/>
        <v>9</v>
      </c>
      <c r="B891" s="666" t="s">
        <v>723</v>
      </c>
      <c r="C891" s="238"/>
      <c r="D891" s="375">
        <v>566.72699999999998</v>
      </c>
      <c r="E891" s="375">
        <v>460.94</v>
      </c>
      <c r="F891" s="237"/>
      <c r="G891" s="245">
        <f t="shared" si="63"/>
        <v>460.94</v>
      </c>
      <c r="H891" s="235">
        <v>406.84800000000001</v>
      </c>
      <c r="I891" s="574">
        <v>773.71652000000006</v>
      </c>
    </row>
    <row r="892" spans="1:9" ht="20.100000000000001" customHeight="1">
      <c r="A892" s="72">
        <f t="shared" si="64"/>
        <v>10</v>
      </c>
      <c r="B892" s="666" t="s">
        <v>724</v>
      </c>
      <c r="C892" s="238">
        <v>4</v>
      </c>
      <c r="D892" s="375">
        <v>817.94600000000003</v>
      </c>
      <c r="E892" s="375">
        <v>674.96</v>
      </c>
      <c r="F892" s="237"/>
      <c r="G892" s="245">
        <f t="shared" si="63"/>
        <v>674.96</v>
      </c>
      <c r="H892" s="265"/>
      <c r="I892" s="574">
        <v>553.94061999999997</v>
      </c>
    </row>
    <row r="893" spans="1:9" ht="20.100000000000001" customHeight="1">
      <c r="A893" s="72">
        <f t="shared" si="64"/>
        <v>11</v>
      </c>
      <c r="B893" s="666" t="s">
        <v>725</v>
      </c>
      <c r="C893" s="238">
        <v>6</v>
      </c>
      <c r="D893" s="375">
        <v>508.49099999999999</v>
      </c>
      <c r="E893" s="375">
        <v>429.08</v>
      </c>
      <c r="F893" s="237"/>
      <c r="G893" s="245">
        <f t="shared" si="63"/>
        <v>429.08</v>
      </c>
      <c r="H893" s="235">
        <v>105.47</v>
      </c>
      <c r="I893" s="376">
        <v>529.53886</v>
      </c>
    </row>
    <row r="894" spans="1:9" ht="20.100000000000001" customHeight="1">
      <c r="A894" s="72">
        <f t="shared" si="64"/>
        <v>12</v>
      </c>
      <c r="B894" s="666" t="s">
        <v>726</v>
      </c>
      <c r="C894" s="238">
        <v>3</v>
      </c>
      <c r="D894" s="375">
        <v>819.09</v>
      </c>
      <c r="E894" s="375">
        <v>679.58</v>
      </c>
      <c r="F894" s="237"/>
      <c r="G894" s="245">
        <f t="shared" si="63"/>
        <v>679.58</v>
      </c>
      <c r="H894" s="265"/>
      <c r="I894" s="574">
        <v>679.57794999999999</v>
      </c>
    </row>
    <row r="895" spans="1:9" ht="20.100000000000001" customHeight="1">
      <c r="A895" s="72">
        <f t="shared" si="64"/>
        <v>13</v>
      </c>
      <c r="B895" s="666" t="s">
        <v>727</v>
      </c>
      <c r="C895" s="238">
        <v>6</v>
      </c>
      <c r="D895" s="375">
        <v>527.25900000000001</v>
      </c>
      <c r="E895" s="375">
        <v>447.72</v>
      </c>
      <c r="F895" s="237"/>
      <c r="G895" s="245">
        <f t="shared" si="63"/>
        <v>447.72</v>
      </c>
      <c r="H895" s="235">
        <v>39.952910000000003</v>
      </c>
      <c r="I895" s="574">
        <v>365.55756999999994</v>
      </c>
    </row>
    <row r="896" spans="1:9" ht="20.100000000000001" customHeight="1">
      <c r="A896" s="72">
        <f t="shared" si="64"/>
        <v>14</v>
      </c>
      <c r="B896" s="666" t="s">
        <v>728</v>
      </c>
      <c r="C896" s="238">
        <v>1</v>
      </c>
      <c r="D896" s="375">
        <v>630.41600000000005</v>
      </c>
      <c r="E896" s="375">
        <v>525.35</v>
      </c>
      <c r="F896" s="237"/>
      <c r="G896" s="245">
        <f t="shared" si="63"/>
        <v>525.35</v>
      </c>
      <c r="H896" s="235">
        <v>218.56</v>
      </c>
      <c r="I896" s="574">
        <v>728.73428999999999</v>
      </c>
    </row>
    <row r="897" spans="1:9" ht="20.100000000000001" customHeight="1">
      <c r="A897" s="72">
        <f t="shared" si="64"/>
        <v>15</v>
      </c>
      <c r="B897" s="666" t="s">
        <v>729</v>
      </c>
      <c r="C897" s="238">
        <v>6</v>
      </c>
      <c r="D897" s="375">
        <v>823.99099999999999</v>
      </c>
      <c r="E897" s="375">
        <v>686.66</v>
      </c>
      <c r="F897" s="237"/>
      <c r="G897" s="245">
        <f t="shared" si="63"/>
        <v>686.66</v>
      </c>
      <c r="H897" s="235">
        <v>157.03</v>
      </c>
      <c r="I897" s="574">
        <v>842.92461000000003</v>
      </c>
    </row>
    <row r="898" spans="1:9" ht="20.100000000000001" customHeight="1">
      <c r="A898" s="72">
        <f t="shared" si="64"/>
        <v>16</v>
      </c>
      <c r="B898" s="666" t="s">
        <v>730</v>
      </c>
      <c r="C898" s="238">
        <v>8</v>
      </c>
      <c r="D898" s="375">
        <v>949.25199999999995</v>
      </c>
      <c r="E898" s="375">
        <v>789.38</v>
      </c>
      <c r="F898" s="237"/>
      <c r="G898" s="245">
        <f t="shared" si="63"/>
        <v>789.38</v>
      </c>
      <c r="H898" s="265"/>
      <c r="I898" s="574">
        <v>739.37806</v>
      </c>
    </row>
    <row r="899" spans="1:9" ht="20.100000000000001" customHeight="1">
      <c r="A899" s="72">
        <f t="shared" si="64"/>
        <v>17</v>
      </c>
      <c r="B899" s="666" t="s">
        <v>731</v>
      </c>
      <c r="C899" s="238">
        <v>6</v>
      </c>
      <c r="D899" s="375">
        <v>1572.2850000000001</v>
      </c>
      <c r="E899" s="375">
        <v>1220.24</v>
      </c>
      <c r="F899" s="237"/>
      <c r="G899" s="245">
        <f t="shared" si="63"/>
        <v>1220.24</v>
      </c>
      <c r="H899" s="235">
        <v>7.0919999999999996</v>
      </c>
      <c r="I899" s="574">
        <v>1227.1904099999999</v>
      </c>
    </row>
    <row r="900" spans="1:9" ht="20.100000000000001" customHeight="1">
      <c r="A900" s="72">
        <f t="shared" si="64"/>
        <v>18</v>
      </c>
      <c r="B900" s="666" t="s">
        <v>732</v>
      </c>
      <c r="C900" s="238"/>
      <c r="D900" s="375">
        <v>531.01</v>
      </c>
      <c r="E900" s="375">
        <v>482.51</v>
      </c>
      <c r="F900" s="237"/>
      <c r="G900" s="245">
        <f t="shared" si="63"/>
        <v>482.51</v>
      </c>
      <c r="H900" s="265"/>
      <c r="I900" s="574">
        <v>309.75265000000002</v>
      </c>
    </row>
    <row r="901" spans="1:9" ht="20.100000000000001" customHeight="1">
      <c r="A901" s="72">
        <f t="shared" si="64"/>
        <v>19</v>
      </c>
      <c r="B901" s="666" t="s">
        <v>733</v>
      </c>
      <c r="C901" s="238">
        <v>3</v>
      </c>
      <c r="D901" s="375">
        <v>996.76099999999997</v>
      </c>
      <c r="E901" s="375">
        <v>826.13</v>
      </c>
      <c r="F901" s="237"/>
      <c r="G901" s="245">
        <f t="shared" si="63"/>
        <v>826.13</v>
      </c>
      <c r="H901" s="235">
        <v>94</v>
      </c>
      <c r="I901" s="574">
        <v>913.03763000000004</v>
      </c>
    </row>
    <row r="902" spans="1:9" ht="20.100000000000001" customHeight="1">
      <c r="A902" s="72">
        <f t="shared" si="64"/>
        <v>20</v>
      </c>
      <c r="B902" s="666" t="s">
        <v>734</v>
      </c>
      <c r="C902" s="238"/>
      <c r="D902" s="375">
        <v>407.68</v>
      </c>
      <c r="E902" s="375">
        <v>339.73</v>
      </c>
      <c r="F902" s="237"/>
      <c r="G902" s="245">
        <f t="shared" si="63"/>
        <v>339.73</v>
      </c>
      <c r="H902" s="235"/>
      <c r="I902" s="574"/>
    </row>
    <row r="903" spans="1:9" ht="20.100000000000001" customHeight="1">
      <c r="A903" s="81"/>
      <c r="B903" s="99" t="s">
        <v>53</v>
      </c>
      <c r="C903" s="236">
        <v>23</v>
      </c>
      <c r="D903" s="237">
        <f t="shared" ref="D903:I903" si="65">SUM(D905:D930)</f>
        <v>4380.8310000000001</v>
      </c>
      <c r="E903" s="237">
        <f t="shared" si="65"/>
        <v>3650.24</v>
      </c>
      <c r="F903" s="237">
        <f t="shared" si="65"/>
        <v>0</v>
      </c>
      <c r="G903" s="237">
        <f t="shared" si="65"/>
        <v>3650.24</v>
      </c>
      <c r="H903" s="265">
        <v>776.6</v>
      </c>
      <c r="I903" s="575">
        <f t="shared" si="65"/>
        <v>1548.6733400000001</v>
      </c>
    </row>
    <row r="904" spans="1:9" ht="20.100000000000001" customHeight="1">
      <c r="A904" s="75"/>
      <c r="B904" s="104" t="s">
        <v>18</v>
      </c>
      <c r="C904" s="238"/>
      <c r="D904" s="237"/>
      <c r="E904" s="237"/>
      <c r="F904" s="237"/>
      <c r="G904" s="237"/>
      <c r="H904" s="265"/>
      <c r="I904" s="575"/>
    </row>
    <row r="905" spans="1:9" ht="20.100000000000001" customHeight="1">
      <c r="A905" s="72">
        <v>1</v>
      </c>
      <c r="B905" s="666" t="s">
        <v>735</v>
      </c>
      <c r="C905" s="238">
        <v>2</v>
      </c>
      <c r="D905" s="375">
        <v>273.95600000000002</v>
      </c>
      <c r="E905" s="245">
        <v>227.63</v>
      </c>
      <c r="F905" s="237"/>
      <c r="G905" s="245">
        <f>E905</f>
        <v>227.63</v>
      </c>
      <c r="H905" s="265"/>
      <c r="I905" s="601">
        <v>194.52905999999999</v>
      </c>
    </row>
    <row r="906" spans="1:9" ht="20.100000000000001" customHeight="1">
      <c r="A906" s="72">
        <f>1+A905</f>
        <v>2</v>
      </c>
      <c r="B906" s="666" t="s">
        <v>736</v>
      </c>
      <c r="C906" s="238">
        <v>1</v>
      </c>
      <c r="D906" s="375">
        <v>148.26300000000001</v>
      </c>
      <c r="E906" s="245">
        <v>117.89</v>
      </c>
      <c r="F906" s="237"/>
      <c r="G906" s="245">
        <f t="shared" ref="G906:G930" si="66">E906</f>
        <v>117.89</v>
      </c>
      <c r="H906" s="265"/>
      <c r="I906" s="574">
        <v>87.723830000000007</v>
      </c>
    </row>
    <row r="907" spans="1:9" ht="20.100000000000001" customHeight="1">
      <c r="A907" s="72">
        <f t="shared" ref="A907:A929" si="67">1+A906</f>
        <v>3</v>
      </c>
      <c r="B907" s="666" t="s">
        <v>737</v>
      </c>
      <c r="C907" s="238">
        <v>1</v>
      </c>
      <c r="D907" s="375">
        <v>69.248000000000005</v>
      </c>
      <c r="E907" s="245">
        <v>56.71</v>
      </c>
      <c r="F907" s="237"/>
      <c r="G907" s="245">
        <f t="shared" si="66"/>
        <v>56.71</v>
      </c>
      <c r="H907" s="265"/>
      <c r="I907" s="574">
        <v>39.236229999999999</v>
      </c>
    </row>
    <row r="908" spans="1:9" ht="20.100000000000001" customHeight="1">
      <c r="A908" s="72">
        <f t="shared" si="67"/>
        <v>4</v>
      </c>
      <c r="B908" s="666" t="s">
        <v>738</v>
      </c>
      <c r="C908" s="238"/>
      <c r="D908" s="375">
        <v>262.26900000000001</v>
      </c>
      <c r="E908" s="245">
        <v>218.56</v>
      </c>
      <c r="F908" s="237"/>
      <c r="G908" s="245">
        <f t="shared" si="66"/>
        <v>218.56</v>
      </c>
      <c r="H908" s="235"/>
      <c r="I908" s="575"/>
    </row>
    <row r="909" spans="1:9" ht="20.100000000000001" customHeight="1">
      <c r="A909" s="72">
        <f t="shared" si="67"/>
        <v>5</v>
      </c>
      <c r="B909" s="666" t="s">
        <v>739</v>
      </c>
      <c r="C909" s="238">
        <v>3</v>
      </c>
      <c r="D909" s="375">
        <v>183.36</v>
      </c>
      <c r="E909" s="245">
        <v>152.80000000000001</v>
      </c>
      <c r="F909" s="237"/>
      <c r="G909" s="245">
        <f t="shared" si="66"/>
        <v>152.80000000000001</v>
      </c>
      <c r="H909" s="235"/>
      <c r="I909" s="574">
        <v>10.47753</v>
      </c>
    </row>
    <row r="910" spans="1:9" ht="20.100000000000001" customHeight="1">
      <c r="A910" s="72">
        <f t="shared" si="67"/>
        <v>6</v>
      </c>
      <c r="B910" s="666" t="s">
        <v>740</v>
      </c>
      <c r="C910" s="238">
        <v>1</v>
      </c>
      <c r="D910" s="375">
        <v>179.267</v>
      </c>
      <c r="E910" s="245">
        <v>149.38999999999999</v>
      </c>
      <c r="F910" s="237"/>
      <c r="G910" s="245">
        <f t="shared" si="66"/>
        <v>149.38999999999999</v>
      </c>
      <c r="H910" s="235"/>
      <c r="I910" s="574">
        <v>12.46095</v>
      </c>
    </row>
    <row r="911" spans="1:9" ht="20.100000000000001" customHeight="1">
      <c r="A911" s="72">
        <f t="shared" si="67"/>
        <v>7</v>
      </c>
      <c r="B911" s="666" t="s">
        <v>741</v>
      </c>
      <c r="C911" s="238">
        <v>2</v>
      </c>
      <c r="D911" s="375">
        <v>67.423000000000002</v>
      </c>
      <c r="E911" s="245">
        <v>56.19</v>
      </c>
      <c r="F911" s="237"/>
      <c r="G911" s="245">
        <f t="shared" si="66"/>
        <v>56.19</v>
      </c>
      <c r="H911" s="235"/>
      <c r="I911" s="574"/>
    </row>
    <row r="912" spans="1:9" ht="20.100000000000001" customHeight="1">
      <c r="A912" s="72">
        <f t="shared" si="67"/>
        <v>8</v>
      </c>
      <c r="B912" s="666" t="s">
        <v>742</v>
      </c>
      <c r="C912" s="238">
        <v>3</v>
      </c>
      <c r="D912" s="375">
        <v>101.595</v>
      </c>
      <c r="E912" s="245">
        <v>84.66</v>
      </c>
      <c r="F912" s="237"/>
      <c r="G912" s="245">
        <f t="shared" si="66"/>
        <v>84.66</v>
      </c>
      <c r="H912" s="235"/>
      <c r="I912" s="574">
        <v>9.4772800000000004</v>
      </c>
    </row>
    <row r="913" spans="1:9" ht="20.100000000000001" customHeight="1">
      <c r="A913" s="72">
        <f t="shared" si="67"/>
        <v>9</v>
      </c>
      <c r="B913" s="666" t="s">
        <v>743</v>
      </c>
      <c r="C913" s="238">
        <v>5</v>
      </c>
      <c r="D913" s="375">
        <v>776.58900000000006</v>
      </c>
      <c r="E913" s="245">
        <v>647.16</v>
      </c>
      <c r="F913" s="237"/>
      <c r="G913" s="245">
        <f t="shared" si="66"/>
        <v>647.16</v>
      </c>
      <c r="H913" s="235">
        <v>776.56200000000001</v>
      </c>
      <c r="I913" s="574">
        <v>1056.70715</v>
      </c>
    </row>
    <row r="914" spans="1:9" ht="20.100000000000001" customHeight="1">
      <c r="A914" s="72">
        <f t="shared" si="67"/>
        <v>10</v>
      </c>
      <c r="B914" s="666" t="s">
        <v>744</v>
      </c>
      <c r="C914" s="238"/>
      <c r="D914" s="375">
        <v>37.697000000000003</v>
      </c>
      <c r="E914" s="245">
        <v>34.270000000000003</v>
      </c>
      <c r="F914" s="237"/>
      <c r="G914" s="245">
        <f t="shared" si="66"/>
        <v>34.270000000000003</v>
      </c>
      <c r="H914" s="235"/>
      <c r="I914" s="575"/>
    </row>
    <row r="915" spans="1:9" ht="20.100000000000001" customHeight="1">
      <c r="A915" s="72">
        <f t="shared" si="67"/>
        <v>11</v>
      </c>
      <c r="B915" s="666" t="s">
        <v>745</v>
      </c>
      <c r="C915" s="238">
        <v>1</v>
      </c>
      <c r="D915" s="375">
        <v>144.21700000000001</v>
      </c>
      <c r="E915" s="245">
        <v>120.91</v>
      </c>
      <c r="F915" s="237"/>
      <c r="G915" s="245">
        <f t="shared" si="66"/>
        <v>120.91</v>
      </c>
      <c r="H915" s="235"/>
      <c r="I915" s="574">
        <v>120.10632</v>
      </c>
    </row>
    <row r="916" spans="1:9" ht="20.100000000000001" customHeight="1">
      <c r="A916" s="72">
        <f t="shared" si="67"/>
        <v>12</v>
      </c>
      <c r="B916" s="666" t="s">
        <v>746</v>
      </c>
      <c r="C916" s="238"/>
      <c r="D916" s="375">
        <v>99.977000000000004</v>
      </c>
      <c r="E916" s="245">
        <v>83.31</v>
      </c>
      <c r="F916" s="237"/>
      <c r="G916" s="245">
        <f t="shared" si="66"/>
        <v>83.31</v>
      </c>
      <c r="H916" s="235"/>
      <c r="I916" s="575"/>
    </row>
    <row r="917" spans="1:9" ht="20.100000000000001" customHeight="1">
      <c r="A917" s="72">
        <f t="shared" si="67"/>
        <v>13</v>
      </c>
      <c r="B917" s="666" t="s">
        <v>747</v>
      </c>
      <c r="C917" s="238"/>
      <c r="D917" s="375">
        <v>110.161</v>
      </c>
      <c r="E917" s="245">
        <v>91.8</v>
      </c>
      <c r="F917" s="237"/>
      <c r="G917" s="245">
        <f t="shared" si="66"/>
        <v>91.8</v>
      </c>
      <c r="H917" s="235"/>
      <c r="I917" s="575"/>
    </row>
    <row r="918" spans="1:9" ht="20.100000000000001" customHeight="1">
      <c r="A918" s="72">
        <f t="shared" si="67"/>
        <v>14</v>
      </c>
      <c r="B918" s="666" t="s">
        <v>748</v>
      </c>
      <c r="C918" s="238"/>
      <c r="D918" s="375">
        <v>405.39600000000002</v>
      </c>
      <c r="E918" s="245">
        <v>337.83</v>
      </c>
      <c r="F918" s="237"/>
      <c r="G918" s="245">
        <f t="shared" si="66"/>
        <v>337.83</v>
      </c>
      <c r="H918" s="235"/>
      <c r="I918" s="575"/>
    </row>
    <row r="919" spans="1:9" ht="20.100000000000001" customHeight="1">
      <c r="A919" s="72">
        <f t="shared" si="67"/>
        <v>15</v>
      </c>
      <c r="B919" s="666" t="s">
        <v>749</v>
      </c>
      <c r="C919" s="238"/>
      <c r="D919" s="375">
        <v>564.10299999999995</v>
      </c>
      <c r="E919" s="245">
        <v>470.09</v>
      </c>
      <c r="F919" s="237"/>
      <c r="G919" s="245">
        <f t="shared" si="66"/>
        <v>470.09</v>
      </c>
      <c r="H919" s="235"/>
      <c r="I919" s="575"/>
    </row>
    <row r="920" spans="1:9" ht="20.100000000000001" customHeight="1">
      <c r="A920" s="72">
        <f t="shared" si="67"/>
        <v>16</v>
      </c>
      <c r="B920" s="666" t="s">
        <v>750</v>
      </c>
      <c r="C920" s="238"/>
      <c r="D920" s="375">
        <v>43.274000000000001</v>
      </c>
      <c r="E920" s="245">
        <v>39.340000000000003</v>
      </c>
      <c r="F920" s="237"/>
      <c r="G920" s="245">
        <f t="shared" si="66"/>
        <v>39.340000000000003</v>
      </c>
      <c r="H920" s="235"/>
      <c r="I920" s="575"/>
    </row>
    <row r="921" spans="1:9" ht="20.100000000000001" customHeight="1">
      <c r="A921" s="72">
        <f t="shared" si="67"/>
        <v>17</v>
      </c>
      <c r="B921" s="666" t="s">
        <v>751</v>
      </c>
      <c r="C921" s="238">
        <v>1</v>
      </c>
      <c r="D921" s="375">
        <v>112.065</v>
      </c>
      <c r="E921" s="245">
        <v>93.39</v>
      </c>
      <c r="F921" s="237"/>
      <c r="G921" s="245">
        <f t="shared" si="66"/>
        <v>93.39</v>
      </c>
      <c r="H921" s="235"/>
      <c r="I921" s="574">
        <v>7.79298</v>
      </c>
    </row>
    <row r="922" spans="1:9" ht="20.100000000000001" customHeight="1">
      <c r="A922" s="72">
        <f t="shared" si="67"/>
        <v>18</v>
      </c>
      <c r="B922" s="666" t="s">
        <v>752</v>
      </c>
      <c r="C922" s="238">
        <v>1</v>
      </c>
      <c r="D922" s="375">
        <v>68.153000000000006</v>
      </c>
      <c r="E922" s="245">
        <v>56.79</v>
      </c>
      <c r="F922" s="237"/>
      <c r="G922" s="245">
        <f t="shared" si="66"/>
        <v>56.79</v>
      </c>
      <c r="H922" s="235"/>
      <c r="I922" s="574">
        <v>1.40448</v>
      </c>
    </row>
    <row r="923" spans="1:9" ht="20.100000000000001" customHeight="1">
      <c r="A923" s="72">
        <f t="shared" si="67"/>
        <v>19</v>
      </c>
      <c r="B923" s="666" t="s">
        <v>753</v>
      </c>
      <c r="C923" s="238"/>
      <c r="D923" s="375">
        <v>81.796000000000006</v>
      </c>
      <c r="E923" s="245">
        <v>68.16</v>
      </c>
      <c r="F923" s="237"/>
      <c r="G923" s="245">
        <f t="shared" si="66"/>
        <v>68.16</v>
      </c>
      <c r="H923" s="235"/>
      <c r="I923" s="575"/>
    </row>
    <row r="924" spans="1:9" ht="20.100000000000001" customHeight="1">
      <c r="A924" s="72">
        <f t="shared" si="67"/>
        <v>20</v>
      </c>
      <c r="B924" s="666" t="s">
        <v>754</v>
      </c>
      <c r="C924" s="238"/>
      <c r="D924" s="375">
        <v>188.43700000000001</v>
      </c>
      <c r="E924" s="245">
        <v>157.03</v>
      </c>
      <c r="F924" s="237"/>
      <c r="G924" s="245">
        <f t="shared" si="66"/>
        <v>157.03</v>
      </c>
      <c r="H924" s="235"/>
      <c r="I924" s="575"/>
    </row>
    <row r="925" spans="1:9" ht="20.100000000000001" customHeight="1">
      <c r="A925" s="72">
        <f t="shared" si="67"/>
        <v>21</v>
      </c>
      <c r="B925" s="666" t="s">
        <v>755</v>
      </c>
      <c r="C925" s="238"/>
      <c r="D925" s="375">
        <v>9.4550000000000001</v>
      </c>
      <c r="E925" s="245">
        <v>7.88</v>
      </c>
      <c r="F925" s="237"/>
      <c r="G925" s="245">
        <f t="shared" si="66"/>
        <v>7.88</v>
      </c>
      <c r="H925" s="235"/>
      <c r="I925" s="575"/>
    </row>
    <row r="926" spans="1:9" ht="20.100000000000001" customHeight="1">
      <c r="A926" s="72">
        <f t="shared" si="67"/>
        <v>22</v>
      </c>
      <c r="B926" s="666" t="s">
        <v>756</v>
      </c>
      <c r="C926" s="238"/>
      <c r="D926" s="375">
        <v>112.795</v>
      </c>
      <c r="E926" s="245">
        <v>94</v>
      </c>
      <c r="F926" s="237"/>
      <c r="G926" s="245">
        <f t="shared" si="66"/>
        <v>94</v>
      </c>
      <c r="H926" s="235"/>
      <c r="I926" s="575"/>
    </row>
    <row r="927" spans="1:9" ht="20.100000000000001" customHeight="1">
      <c r="A927" s="72">
        <f t="shared" si="67"/>
        <v>23</v>
      </c>
      <c r="B927" s="666" t="s">
        <v>757</v>
      </c>
      <c r="C927" s="238"/>
      <c r="D927" s="375">
        <v>155.279</v>
      </c>
      <c r="E927" s="245">
        <v>129.4</v>
      </c>
      <c r="F927" s="237"/>
      <c r="G927" s="245">
        <f t="shared" si="66"/>
        <v>129.4</v>
      </c>
      <c r="H927" s="235"/>
      <c r="I927" s="575"/>
    </row>
    <row r="928" spans="1:9" ht="20.100000000000001" customHeight="1">
      <c r="A928" s="72">
        <f t="shared" si="67"/>
        <v>24</v>
      </c>
      <c r="B928" s="666" t="s">
        <v>758</v>
      </c>
      <c r="C928" s="238">
        <v>2</v>
      </c>
      <c r="D928" s="375">
        <v>14.31</v>
      </c>
      <c r="E928" s="245">
        <v>11.93</v>
      </c>
      <c r="F928" s="237"/>
      <c r="G928" s="245">
        <f t="shared" si="66"/>
        <v>11.93</v>
      </c>
      <c r="H928" s="235"/>
      <c r="I928" s="574">
        <v>8.7575299999999991</v>
      </c>
    </row>
    <row r="929" spans="1:9" ht="20.100000000000001" customHeight="1">
      <c r="A929" s="72">
        <f t="shared" si="67"/>
        <v>25</v>
      </c>
      <c r="B929" s="666" t="s">
        <v>759</v>
      </c>
      <c r="C929" s="238"/>
      <c r="D929" s="375">
        <v>126.977</v>
      </c>
      <c r="E929" s="245">
        <v>105.81</v>
      </c>
      <c r="F929" s="237"/>
      <c r="G929" s="245">
        <f t="shared" si="66"/>
        <v>105.81</v>
      </c>
      <c r="H929" s="235"/>
      <c r="I929" s="575"/>
    </row>
    <row r="930" spans="1:9" ht="20.100000000000001" customHeight="1" thickBot="1">
      <c r="A930" s="72">
        <f>1+A929</f>
        <v>26</v>
      </c>
      <c r="B930" s="666" t="s">
        <v>760</v>
      </c>
      <c r="C930" s="238"/>
      <c r="D930" s="375">
        <v>44.768999999999998</v>
      </c>
      <c r="E930" s="245">
        <v>37.31</v>
      </c>
      <c r="F930" s="237"/>
      <c r="G930" s="245">
        <f t="shared" si="66"/>
        <v>37.31</v>
      </c>
      <c r="H930" s="235"/>
      <c r="I930" s="575"/>
    </row>
    <row r="931" spans="1:9" ht="30" customHeight="1" thickBot="1">
      <c r="A931" s="57"/>
      <c r="B931" s="58" t="s">
        <v>761</v>
      </c>
      <c r="C931" s="377">
        <v>81</v>
      </c>
      <c r="D931" s="378">
        <f>D934+D938+D951</f>
        <v>23402.399999999998</v>
      </c>
      <c r="E931" s="379">
        <v>19502</v>
      </c>
      <c r="F931" s="379">
        <v>19502</v>
      </c>
      <c r="G931" s="379">
        <v>19502</v>
      </c>
      <c r="H931" s="380">
        <v>0</v>
      </c>
      <c r="I931" s="381">
        <v>18185.3</v>
      </c>
    </row>
    <row r="932" spans="1:9" ht="20.100000000000001" customHeight="1">
      <c r="A932" s="174"/>
      <c r="B932" s="175" t="s">
        <v>18</v>
      </c>
      <c r="C932" s="382"/>
      <c r="D932" s="383"/>
      <c r="E932" s="384"/>
      <c r="F932" s="384"/>
      <c r="G932" s="384"/>
      <c r="H932" s="384"/>
      <c r="I932" s="385"/>
    </row>
    <row r="933" spans="1:9" ht="20.100000000000001" customHeight="1">
      <c r="A933" s="176">
        <v>1</v>
      </c>
      <c r="B933" s="177" t="s">
        <v>19</v>
      </c>
      <c r="C933" s="386"/>
      <c r="D933" s="387"/>
      <c r="E933" s="388"/>
      <c r="F933" s="274">
        <v>19502</v>
      </c>
      <c r="G933" s="388"/>
      <c r="H933" s="388"/>
      <c r="I933" s="667"/>
    </row>
    <row r="934" spans="1:9" ht="38.1" customHeight="1">
      <c r="A934" s="178"/>
      <c r="B934" s="179" t="s">
        <v>20</v>
      </c>
      <c r="C934" s="386">
        <v>14</v>
      </c>
      <c r="D934" s="387">
        <f>D936+D937</f>
        <v>6791.5</v>
      </c>
      <c r="E934" s="274">
        <v>5659.7</v>
      </c>
      <c r="F934" s="274"/>
      <c r="G934" s="274">
        <v>5659.7</v>
      </c>
      <c r="H934" s="388"/>
      <c r="I934" s="668">
        <f>I936+I937</f>
        <v>5505.2</v>
      </c>
    </row>
    <row r="935" spans="1:9" ht="20.100000000000001" customHeight="1">
      <c r="A935" s="180"/>
      <c r="B935" s="181" t="s">
        <v>18</v>
      </c>
      <c r="C935" s="275"/>
      <c r="D935" s="389"/>
      <c r="E935" s="390"/>
      <c r="F935" s="390"/>
      <c r="G935" s="390"/>
      <c r="H935" s="391"/>
      <c r="I935" s="669"/>
    </row>
    <row r="936" spans="1:9" ht="20.100000000000001" customHeight="1">
      <c r="A936" s="176">
        <v>1</v>
      </c>
      <c r="B936" s="182" t="s">
        <v>762</v>
      </c>
      <c r="C936" s="275">
        <v>13</v>
      </c>
      <c r="D936" s="389">
        <v>6604.6</v>
      </c>
      <c r="E936" s="390">
        <v>5503.8</v>
      </c>
      <c r="F936" s="390"/>
      <c r="G936" s="390">
        <v>5503.8</v>
      </c>
      <c r="H936" s="391"/>
      <c r="I936" s="669">
        <v>5349.8</v>
      </c>
    </row>
    <row r="937" spans="1:9" ht="20.100000000000001" customHeight="1">
      <c r="A937" s="59">
        <v>2</v>
      </c>
      <c r="B937" s="183" t="s">
        <v>763</v>
      </c>
      <c r="C937" s="392">
        <v>1</v>
      </c>
      <c r="D937" s="393">
        <v>186.9</v>
      </c>
      <c r="E937" s="394">
        <v>155.9</v>
      </c>
      <c r="F937" s="394"/>
      <c r="G937" s="394">
        <v>155.9</v>
      </c>
      <c r="H937" s="395"/>
      <c r="I937" s="670">
        <v>155.4</v>
      </c>
    </row>
    <row r="938" spans="1:9" ht="20.100000000000001" customHeight="1">
      <c r="A938" s="59"/>
      <c r="B938" s="184" t="s">
        <v>25</v>
      </c>
      <c r="C938" s="229">
        <v>50</v>
      </c>
      <c r="D938" s="397">
        <f>SUM(D940:D950)</f>
        <v>15770.6</v>
      </c>
      <c r="E938" s="398">
        <v>13154.1</v>
      </c>
      <c r="F938" s="398"/>
      <c r="G938" s="398">
        <v>13154.1</v>
      </c>
      <c r="H938" s="399"/>
      <c r="I938" s="671">
        <f>SUM(I940:I950)</f>
        <v>12037.699999999999</v>
      </c>
    </row>
    <row r="939" spans="1:9" ht="20.100000000000001" customHeight="1">
      <c r="A939" s="61"/>
      <c r="B939" s="185" t="s">
        <v>18</v>
      </c>
      <c r="C939" s="392"/>
      <c r="D939" s="393"/>
      <c r="E939" s="394"/>
      <c r="F939" s="394"/>
      <c r="G939" s="394"/>
      <c r="H939" s="395"/>
      <c r="I939" s="670"/>
    </row>
    <row r="940" spans="1:9" ht="20.100000000000001" customHeight="1">
      <c r="A940" s="59">
        <v>1</v>
      </c>
      <c r="B940" s="186" t="s">
        <v>764</v>
      </c>
      <c r="C940" s="392">
        <v>5</v>
      </c>
      <c r="D940" s="393">
        <v>384.2</v>
      </c>
      <c r="E940" s="394">
        <v>332.1</v>
      </c>
      <c r="F940" s="394"/>
      <c r="G940" s="394">
        <v>332.1</v>
      </c>
      <c r="H940" s="395"/>
      <c r="I940" s="670">
        <v>326.5</v>
      </c>
    </row>
    <row r="941" spans="1:9" ht="20.100000000000001" customHeight="1">
      <c r="A941" s="59">
        <v>2</v>
      </c>
      <c r="B941" s="186" t="s">
        <v>765</v>
      </c>
      <c r="C941" s="392"/>
      <c r="D941" s="393">
        <v>807.8</v>
      </c>
      <c r="E941" s="394">
        <v>694</v>
      </c>
      <c r="F941" s="394"/>
      <c r="G941" s="394">
        <v>694</v>
      </c>
      <c r="H941" s="395"/>
      <c r="I941" s="670">
        <v>408.9</v>
      </c>
    </row>
    <row r="942" spans="1:9" ht="20.100000000000001" customHeight="1">
      <c r="A942" s="59">
        <v>3</v>
      </c>
      <c r="B942" s="186" t="s">
        <v>766</v>
      </c>
      <c r="C942" s="392">
        <v>4</v>
      </c>
      <c r="D942" s="393">
        <v>1080.9000000000001</v>
      </c>
      <c r="E942" s="394">
        <v>900.9</v>
      </c>
      <c r="F942" s="394"/>
      <c r="G942" s="394">
        <v>900.9</v>
      </c>
      <c r="H942" s="395"/>
      <c r="I942" s="670">
        <v>810.8</v>
      </c>
    </row>
    <row r="943" spans="1:9" ht="20.100000000000001" customHeight="1">
      <c r="A943" s="59">
        <v>4</v>
      </c>
      <c r="B943" s="186" t="s">
        <v>767</v>
      </c>
      <c r="C943" s="392">
        <v>8</v>
      </c>
      <c r="D943" s="393">
        <v>1948.1</v>
      </c>
      <c r="E943" s="394">
        <v>1623.4</v>
      </c>
      <c r="F943" s="394"/>
      <c r="G943" s="394">
        <v>1623.4</v>
      </c>
      <c r="H943" s="395"/>
      <c r="I943" s="670">
        <v>1622.8</v>
      </c>
    </row>
    <row r="944" spans="1:9" ht="20.100000000000001" customHeight="1">
      <c r="A944" s="59">
        <v>5</v>
      </c>
      <c r="B944" s="186" t="s">
        <v>768</v>
      </c>
      <c r="C944" s="392">
        <v>3</v>
      </c>
      <c r="D944" s="393">
        <v>1778.9</v>
      </c>
      <c r="E944" s="394">
        <v>1482.4</v>
      </c>
      <c r="F944" s="394"/>
      <c r="G944" s="394">
        <v>1482.4</v>
      </c>
      <c r="H944" s="395"/>
      <c r="I944" s="670">
        <v>1319</v>
      </c>
    </row>
    <row r="945" spans="1:9" ht="20.100000000000001" customHeight="1">
      <c r="A945" s="59">
        <v>6</v>
      </c>
      <c r="B945" s="186" t="s">
        <v>769</v>
      </c>
      <c r="C945" s="392">
        <v>4</v>
      </c>
      <c r="D945" s="393">
        <v>1787.2</v>
      </c>
      <c r="E945" s="394">
        <v>1489.2</v>
      </c>
      <c r="F945" s="394"/>
      <c r="G945" s="394">
        <v>1489.2</v>
      </c>
      <c r="H945" s="395"/>
      <c r="I945" s="670">
        <v>1450.4</v>
      </c>
    </row>
    <row r="946" spans="1:9" ht="20.100000000000001" customHeight="1">
      <c r="A946" s="59">
        <v>7</v>
      </c>
      <c r="B946" s="186" t="s">
        <v>770</v>
      </c>
      <c r="C946" s="392">
        <v>16</v>
      </c>
      <c r="D946" s="393">
        <v>2523.6</v>
      </c>
      <c r="E946" s="394">
        <v>2103</v>
      </c>
      <c r="F946" s="394"/>
      <c r="G946" s="394">
        <v>2103</v>
      </c>
      <c r="H946" s="395"/>
      <c r="I946" s="670">
        <v>1912.4</v>
      </c>
    </row>
    <row r="947" spans="1:9" ht="20.100000000000001" customHeight="1">
      <c r="A947" s="59">
        <v>8</v>
      </c>
      <c r="B947" s="186" t="s">
        <v>771</v>
      </c>
      <c r="C947" s="392">
        <v>1</v>
      </c>
      <c r="D947" s="393">
        <v>592.70000000000005</v>
      </c>
      <c r="E947" s="394">
        <v>493.9</v>
      </c>
      <c r="F947" s="394"/>
      <c r="G947" s="394">
        <v>493.9</v>
      </c>
      <c r="H947" s="395"/>
      <c r="I947" s="670">
        <v>437.9</v>
      </c>
    </row>
    <row r="948" spans="1:9" ht="20.100000000000001" customHeight="1">
      <c r="A948" s="59">
        <v>9</v>
      </c>
      <c r="B948" s="187" t="s">
        <v>772</v>
      </c>
      <c r="C948" s="392">
        <v>2</v>
      </c>
      <c r="D948" s="393">
        <v>1932.5</v>
      </c>
      <c r="E948" s="394">
        <v>1589.6</v>
      </c>
      <c r="F948" s="394"/>
      <c r="G948" s="394">
        <v>1589.6</v>
      </c>
      <c r="H948" s="395"/>
      <c r="I948" s="670">
        <v>1439.2</v>
      </c>
    </row>
    <row r="949" spans="1:9" ht="20.100000000000001" customHeight="1">
      <c r="A949" s="59">
        <v>10</v>
      </c>
      <c r="B949" s="672" t="s">
        <v>773</v>
      </c>
      <c r="C949" s="392">
        <v>7</v>
      </c>
      <c r="D949" s="393">
        <v>1735.5</v>
      </c>
      <c r="E949" s="394">
        <v>1446.2</v>
      </c>
      <c r="F949" s="394"/>
      <c r="G949" s="394">
        <v>1446.2</v>
      </c>
      <c r="H949" s="395"/>
      <c r="I949" s="670">
        <v>1410.4</v>
      </c>
    </row>
    <row r="950" spans="1:9" ht="20.100000000000001" customHeight="1">
      <c r="A950" s="59">
        <v>11</v>
      </c>
      <c r="B950" s="672" t="s">
        <v>774</v>
      </c>
      <c r="C950" s="392"/>
      <c r="D950" s="393">
        <v>1199.2</v>
      </c>
      <c r="E950" s="394">
        <v>999.4</v>
      </c>
      <c r="F950" s="394"/>
      <c r="G950" s="394">
        <v>999.4</v>
      </c>
      <c r="H950" s="395"/>
      <c r="I950" s="670">
        <v>899.4</v>
      </c>
    </row>
    <row r="951" spans="1:9" ht="20.100000000000001" customHeight="1">
      <c r="A951" s="66"/>
      <c r="B951" s="184" t="s">
        <v>53</v>
      </c>
      <c r="C951" s="229">
        <v>17</v>
      </c>
      <c r="D951" s="397">
        <f>D953+D954+D955</f>
        <v>840.3</v>
      </c>
      <c r="E951" s="398">
        <v>688.2</v>
      </c>
      <c r="F951" s="398"/>
      <c r="G951" s="398">
        <v>688.2</v>
      </c>
      <c r="H951" s="399"/>
      <c r="I951" s="671">
        <f>I953+I954+I955</f>
        <v>642.40000000000009</v>
      </c>
    </row>
    <row r="952" spans="1:9" ht="20.100000000000001" customHeight="1">
      <c r="A952" s="61"/>
      <c r="B952" s="185" t="s">
        <v>18</v>
      </c>
      <c r="C952" s="392"/>
      <c r="D952" s="393"/>
      <c r="E952" s="394"/>
      <c r="F952" s="394"/>
      <c r="G952" s="394"/>
      <c r="H952" s="395"/>
      <c r="I952" s="670"/>
    </row>
    <row r="953" spans="1:9" ht="20.100000000000001" customHeight="1">
      <c r="A953" s="59">
        <v>1</v>
      </c>
      <c r="B953" s="183" t="s">
        <v>775</v>
      </c>
      <c r="C953" s="392">
        <v>2</v>
      </c>
      <c r="D953" s="393">
        <v>201.8</v>
      </c>
      <c r="E953" s="394">
        <v>168.2</v>
      </c>
      <c r="F953" s="394"/>
      <c r="G953" s="394">
        <v>168.2</v>
      </c>
      <c r="H953" s="395"/>
      <c r="I953" s="670">
        <v>158.80000000000001</v>
      </c>
    </row>
    <row r="954" spans="1:9" ht="20.100000000000001" customHeight="1">
      <c r="A954" s="59">
        <v>2</v>
      </c>
      <c r="B954" s="183" t="s">
        <v>776</v>
      </c>
      <c r="C954" s="392">
        <v>8</v>
      </c>
      <c r="D954" s="393">
        <v>566.5</v>
      </c>
      <c r="E954" s="394">
        <v>472</v>
      </c>
      <c r="F954" s="394"/>
      <c r="G954" s="394">
        <v>472</v>
      </c>
      <c r="H954" s="395"/>
      <c r="I954" s="670">
        <v>439.1</v>
      </c>
    </row>
    <row r="955" spans="1:9" ht="20.100000000000001" customHeight="1" thickBot="1">
      <c r="A955" s="673">
        <v>3</v>
      </c>
      <c r="B955" s="674" t="s">
        <v>777</v>
      </c>
      <c r="C955" s="675">
        <v>7</v>
      </c>
      <c r="D955" s="676">
        <v>72</v>
      </c>
      <c r="E955" s="676">
        <v>48</v>
      </c>
      <c r="F955" s="676"/>
      <c r="G955" s="676">
        <v>48</v>
      </c>
      <c r="H955" s="677"/>
      <c r="I955" s="678">
        <v>44.5</v>
      </c>
    </row>
    <row r="956" spans="1:9" ht="30" customHeight="1" thickBot="1">
      <c r="A956" s="68"/>
      <c r="B956" s="69" t="s">
        <v>778</v>
      </c>
      <c r="C956" s="371">
        <f t="shared" ref="C956:E956" si="68">C958+C959+C964+C986</f>
        <v>39</v>
      </c>
      <c r="D956" s="248">
        <f t="shared" si="68"/>
        <v>26631.219019999997</v>
      </c>
      <c r="E956" s="248">
        <f t="shared" si="68"/>
        <v>22192.630019999997</v>
      </c>
      <c r="F956" s="248">
        <v>22192.6</v>
      </c>
      <c r="G956" s="248">
        <f>G958+G959+G964+G986</f>
        <v>17973.825589999997</v>
      </c>
      <c r="H956" s="248">
        <f>H958+H959+H964+H986</f>
        <v>0</v>
      </c>
      <c r="I956" s="249">
        <f>I958+I959+I964+I986</f>
        <v>21456.656609999998</v>
      </c>
    </row>
    <row r="957" spans="1:9" ht="20.100000000000001" customHeight="1">
      <c r="A957" s="82"/>
      <c r="B957" s="83" t="s">
        <v>18</v>
      </c>
      <c r="C957" s="400"/>
      <c r="D957" s="231"/>
      <c r="E957" s="232"/>
      <c r="F957" s="232"/>
      <c r="G957" s="232"/>
      <c r="H957" s="232"/>
      <c r="I957" s="233"/>
    </row>
    <row r="958" spans="1:9" ht="20.100000000000001" customHeight="1">
      <c r="A958" s="84">
        <v>1</v>
      </c>
      <c r="B958" s="92" t="s">
        <v>19</v>
      </c>
      <c r="C958" s="367">
        <v>24</v>
      </c>
      <c r="D958" s="267">
        <v>7182.4224100000001</v>
      </c>
      <c r="E958" s="237">
        <f>2735.38541+1483.4</f>
        <v>4218.7854100000004</v>
      </c>
      <c r="F958" s="237">
        <v>22192.6</v>
      </c>
      <c r="G958" s="237"/>
      <c r="H958" s="237"/>
      <c r="I958" s="588">
        <v>3574.2</v>
      </c>
    </row>
    <row r="959" spans="1:9" ht="38.1" customHeight="1">
      <c r="A959" s="85"/>
      <c r="B959" s="93" t="s">
        <v>20</v>
      </c>
      <c r="C959" s="367">
        <f t="shared" ref="C959:H959" si="69">SUM(C961:C963)</f>
        <v>15</v>
      </c>
      <c r="D959" s="265">
        <f t="shared" si="69"/>
        <v>10658.52535</v>
      </c>
      <c r="E959" s="265">
        <f t="shared" si="69"/>
        <v>9183.5733500000006</v>
      </c>
      <c r="F959" s="265">
        <f t="shared" si="69"/>
        <v>0</v>
      </c>
      <c r="G959" s="265">
        <f t="shared" si="69"/>
        <v>9183.5733500000006</v>
      </c>
      <c r="H959" s="265">
        <f t="shared" si="69"/>
        <v>0</v>
      </c>
      <c r="I959" s="575">
        <f>SUM(I961:I963)</f>
        <v>9092.1853499999997</v>
      </c>
    </row>
    <row r="960" spans="1:9" ht="20.100000000000001" customHeight="1">
      <c r="A960" s="86"/>
      <c r="B960" s="94" t="s">
        <v>18</v>
      </c>
      <c r="C960" s="230"/>
      <c r="D960" s="237"/>
      <c r="E960" s="237"/>
      <c r="F960" s="237"/>
      <c r="G960" s="237"/>
      <c r="H960" s="246"/>
      <c r="I960" s="679"/>
    </row>
    <row r="961" spans="1:9" ht="20.100000000000001" customHeight="1">
      <c r="A961" s="72">
        <v>1</v>
      </c>
      <c r="B961" s="105" t="s">
        <v>779</v>
      </c>
      <c r="C961" s="244">
        <v>15</v>
      </c>
      <c r="D961" s="245">
        <v>8900.4</v>
      </c>
      <c r="E961" s="234">
        <f>5933.626+755.911+735.911</f>
        <v>7425.4480000000003</v>
      </c>
      <c r="F961" s="237"/>
      <c r="G961" s="234">
        <f>5933.626+755.911+735.911</f>
        <v>7425.4480000000003</v>
      </c>
      <c r="H961" s="246"/>
      <c r="I961" s="664">
        <v>7334.06</v>
      </c>
    </row>
    <row r="962" spans="1:9" ht="20.100000000000001" customHeight="1">
      <c r="A962" s="72">
        <v>2</v>
      </c>
      <c r="B962" s="105" t="s">
        <v>780</v>
      </c>
      <c r="C962" s="230"/>
      <c r="D962" s="231">
        <v>983.84676999999999</v>
      </c>
      <c r="E962" s="231">
        <v>983.84676999999999</v>
      </c>
      <c r="F962" s="237"/>
      <c r="G962" s="231">
        <v>983.84676999999999</v>
      </c>
      <c r="H962" s="246"/>
      <c r="I962" s="664">
        <v>983.84676999999999</v>
      </c>
    </row>
    <row r="963" spans="1:9" ht="20.100000000000001" customHeight="1">
      <c r="A963" s="72">
        <v>3</v>
      </c>
      <c r="B963" s="105" t="s">
        <v>781</v>
      </c>
      <c r="C963" s="230"/>
      <c r="D963" s="231">
        <v>774.27857999999992</v>
      </c>
      <c r="E963" s="231">
        <v>774.27857999999992</v>
      </c>
      <c r="F963" s="237"/>
      <c r="G963" s="231">
        <v>774.27857999999992</v>
      </c>
      <c r="H963" s="246"/>
      <c r="I963" s="664">
        <v>774.27857999999992</v>
      </c>
    </row>
    <row r="964" spans="1:9" ht="20.100000000000001" customHeight="1">
      <c r="A964" s="72"/>
      <c r="B964" s="99" t="s">
        <v>25</v>
      </c>
      <c r="C964" s="367">
        <f t="shared" ref="C964:H964" si="70">SUM(C966:C985)</f>
        <v>0</v>
      </c>
      <c r="D964" s="265">
        <f t="shared" si="70"/>
        <v>8082.4712599999975</v>
      </c>
      <c r="E964" s="265">
        <f t="shared" si="70"/>
        <v>8082.4712599999975</v>
      </c>
      <c r="F964" s="265">
        <f t="shared" si="70"/>
        <v>0</v>
      </c>
      <c r="G964" s="265">
        <f t="shared" si="70"/>
        <v>8082.4712599999975</v>
      </c>
      <c r="H964" s="265">
        <f t="shared" si="70"/>
        <v>0</v>
      </c>
      <c r="I964" s="575">
        <f>SUM(I966:I985)</f>
        <v>8082.4712599999975</v>
      </c>
    </row>
    <row r="965" spans="1:9" ht="20.100000000000001" customHeight="1">
      <c r="A965" s="86"/>
      <c r="B965" s="94" t="s">
        <v>18</v>
      </c>
      <c r="C965" s="237"/>
      <c r="D965" s="237"/>
      <c r="E965" s="237"/>
      <c r="F965" s="237"/>
      <c r="G965" s="237"/>
      <c r="H965" s="246"/>
      <c r="I965" s="679"/>
    </row>
    <row r="966" spans="1:9" ht="20.100000000000001" customHeight="1">
      <c r="A966" s="72">
        <v>1</v>
      </c>
      <c r="B966" s="105" t="s">
        <v>782</v>
      </c>
      <c r="C966" s="230"/>
      <c r="D966" s="231">
        <v>530.04480000000001</v>
      </c>
      <c r="E966" s="231">
        <v>530.04480000000001</v>
      </c>
      <c r="F966" s="245"/>
      <c r="G966" s="231">
        <v>530.04480000000001</v>
      </c>
      <c r="H966" s="283"/>
      <c r="I966" s="574">
        <v>530.04480000000001</v>
      </c>
    </row>
    <row r="967" spans="1:9" ht="20.100000000000001" customHeight="1">
      <c r="A967" s="72">
        <v>2</v>
      </c>
      <c r="B967" s="105" t="s">
        <v>783</v>
      </c>
      <c r="C967" s="230"/>
      <c r="D967" s="231">
        <v>363.89590999999996</v>
      </c>
      <c r="E967" s="231">
        <v>363.89590999999996</v>
      </c>
      <c r="F967" s="245"/>
      <c r="G967" s="231">
        <v>363.89590999999996</v>
      </c>
      <c r="H967" s="283"/>
      <c r="I967" s="574">
        <v>363.89590999999996</v>
      </c>
    </row>
    <row r="968" spans="1:9" ht="20.100000000000001" customHeight="1">
      <c r="A968" s="72">
        <v>3</v>
      </c>
      <c r="B968" s="105" t="s">
        <v>784</v>
      </c>
      <c r="C968" s="230"/>
      <c r="D968" s="231">
        <v>609.17704000000003</v>
      </c>
      <c r="E968" s="231">
        <v>609.17704000000003</v>
      </c>
      <c r="F968" s="245"/>
      <c r="G968" s="231">
        <v>609.17704000000003</v>
      </c>
      <c r="H968" s="283"/>
      <c r="I968" s="574">
        <v>609.17704000000003</v>
      </c>
    </row>
    <row r="969" spans="1:9" ht="20.100000000000001" customHeight="1">
      <c r="A969" s="72">
        <v>4</v>
      </c>
      <c r="B969" s="105" t="s">
        <v>785</v>
      </c>
      <c r="C969" s="230"/>
      <c r="D969" s="231">
        <v>233.33099999999999</v>
      </c>
      <c r="E969" s="231">
        <v>233.33099999999999</v>
      </c>
      <c r="F969" s="245"/>
      <c r="G969" s="231">
        <v>233.33099999999999</v>
      </c>
      <c r="H969" s="283"/>
      <c r="I969" s="574">
        <v>233.33099999999999</v>
      </c>
    </row>
    <row r="970" spans="1:9" ht="20.100000000000001" customHeight="1">
      <c r="A970" s="72">
        <v>5</v>
      </c>
      <c r="B970" s="105" t="s">
        <v>786</v>
      </c>
      <c r="C970" s="230"/>
      <c r="D970" s="231">
        <v>420.82799999999997</v>
      </c>
      <c r="E970" s="231">
        <v>420.82799999999997</v>
      </c>
      <c r="F970" s="245"/>
      <c r="G970" s="231">
        <v>420.82799999999997</v>
      </c>
      <c r="H970" s="283"/>
      <c r="I970" s="574">
        <v>420.82799999999997</v>
      </c>
    </row>
    <row r="971" spans="1:9" ht="20.100000000000001" customHeight="1">
      <c r="A971" s="72">
        <v>6</v>
      </c>
      <c r="B971" s="105" t="s">
        <v>787</v>
      </c>
      <c r="C971" s="230"/>
      <c r="D971" s="231">
        <v>497.83199999999999</v>
      </c>
      <c r="E971" s="231">
        <v>497.83199999999999</v>
      </c>
      <c r="F971" s="245"/>
      <c r="G971" s="231">
        <v>497.83199999999999</v>
      </c>
      <c r="H971" s="283"/>
      <c r="I971" s="574">
        <v>497.83199999999999</v>
      </c>
    </row>
    <row r="972" spans="1:9" ht="20.100000000000001" customHeight="1">
      <c r="A972" s="72">
        <v>7</v>
      </c>
      <c r="B972" s="105" t="s">
        <v>788</v>
      </c>
      <c r="C972" s="230"/>
      <c r="D972" s="231">
        <v>680.19813999999997</v>
      </c>
      <c r="E972" s="231">
        <v>680.19813999999997</v>
      </c>
      <c r="F972" s="245"/>
      <c r="G972" s="231">
        <v>680.19813999999997</v>
      </c>
      <c r="H972" s="283"/>
      <c r="I972" s="574">
        <v>680.19813999999997</v>
      </c>
    </row>
    <row r="973" spans="1:9" ht="20.100000000000001" customHeight="1">
      <c r="A973" s="72">
        <v>8</v>
      </c>
      <c r="B973" s="105" t="s">
        <v>789</v>
      </c>
      <c r="C973" s="230"/>
      <c r="D973" s="231">
        <v>272.00190000000003</v>
      </c>
      <c r="E973" s="231">
        <v>272.00190000000003</v>
      </c>
      <c r="F973" s="245"/>
      <c r="G973" s="231">
        <v>272.00190000000003</v>
      </c>
      <c r="H973" s="283"/>
      <c r="I973" s="574">
        <v>272.00190000000003</v>
      </c>
    </row>
    <row r="974" spans="1:9" ht="20.100000000000001" customHeight="1">
      <c r="A974" s="72">
        <v>9</v>
      </c>
      <c r="B974" s="105" t="s">
        <v>790</v>
      </c>
      <c r="C974" s="230"/>
      <c r="D974" s="231">
        <v>299.39569</v>
      </c>
      <c r="E974" s="231">
        <v>299.39569</v>
      </c>
      <c r="F974" s="245"/>
      <c r="G974" s="231">
        <v>299.39569</v>
      </c>
      <c r="H974" s="283"/>
      <c r="I974" s="574">
        <v>299.39569</v>
      </c>
    </row>
    <row r="975" spans="1:9" ht="20.100000000000001" customHeight="1">
      <c r="A975" s="72">
        <v>10</v>
      </c>
      <c r="B975" s="105" t="s">
        <v>791</v>
      </c>
      <c r="C975" s="230"/>
      <c r="D975" s="231">
        <v>332.28462999999999</v>
      </c>
      <c r="E975" s="231">
        <v>332.28462999999999</v>
      </c>
      <c r="F975" s="245"/>
      <c r="G975" s="231">
        <v>332.28462999999999</v>
      </c>
      <c r="H975" s="283"/>
      <c r="I975" s="574">
        <v>332.28462999999999</v>
      </c>
    </row>
    <row r="976" spans="1:9" ht="20.100000000000001" customHeight="1">
      <c r="A976" s="72">
        <v>11</v>
      </c>
      <c r="B976" s="105" t="s">
        <v>792</v>
      </c>
      <c r="C976" s="230"/>
      <c r="D976" s="231">
        <v>426.85111000000001</v>
      </c>
      <c r="E976" s="231">
        <v>426.85111000000001</v>
      </c>
      <c r="F976" s="245"/>
      <c r="G976" s="231">
        <v>426.85111000000001</v>
      </c>
      <c r="H976" s="283"/>
      <c r="I976" s="574">
        <v>426.85111000000001</v>
      </c>
    </row>
    <row r="977" spans="1:9" ht="20.100000000000001" customHeight="1">
      <c r="A977" s="72">
        <v>12</v>
      </c>
      <c r="B977" s="105" t="s">
        <v>793</v>
      </c>
      <c r="C977" s="230"/>
      <c r="D977" s="231">
        <v>387.16300000000001</v>
      </c>
      <c r="E977" s="231">
        <v>387.16300000000001</v>
      </c>
      <c r="F977" s="245"/>
      <c r="G977" s="231">
        <v>387.16300000000001</v>
      </c>
      <c r="H977" s="283"/>
      <c r="I977" s="574">
        <v>387.16300000000001</v>
      </c>
    </row>
    <row r="978" spans="1:9" ht="20.100000000000001" customHeight="1">
      <c r="A978" s="72">
        <v>13</v>
      </c>
      <c r="B978" s="105" t="s">
        <v>794</v>
      </c>
      <c r="C978" s="230"/>
      <c r="D978" s="231">
        <v>416.52542</v>
      </c>
      <c r="E978" s="231">
        <v>416.52542</v>
      </c>
      <c r="F978" s="245"/>
      <c r="G978" s="231">
        <v>416.52542</v>
      </c>
      <c r="H978" s="283"/>
      <c r="I978" s="574">
        <v>416.52542</v>
      </c>
    </row>
    <row r="979" spans="1:9" ht="20.100000000000001" customHeight="1">
      <c r="A979" s="72">
        <v>14</v>
      </c>
      <c r="B979" s="105" t="s">
        <v>795</v>
      </c>
      <c r="C979" s="230"/>
      <c r="D979" s="231">
        <v>407.24996999999996</v>
      </c>
      <c r="E979" s="231">
        <v>407.24996999999996</v>
      </c>
      <c r="F979" s="245"/>
      <c r="G979" s="231">
        <v>407.24996999999996</v>
      </c>
      <c r="H979" s="283"/>
      <c r="I979" s="574">
        <v>407.24996999999996</v>
      </c>
    </row>
    <row r="980" spans="1:9" ht="20.100000000000001" customHeight="1">
      <c r="A980" s="72">
        <v>15</v>
      </c>
      <c r="B980" s="105" t="s">
        <v>796</v>
      </c>
      <c r="C980" s="230"/>
      <c r="D980" s="231">
        <v>406.11759999999998</v>
      </c>
      <c r="E980" s="231">
        <v>406.11759999999998</v>
      </c>
      <c r="F980" s="245"/>
      <c r="G980" s="231">
        <v>406.11759999999998</v>
      </c>
      <c r="H980" s="283"/>
      <c r="I980" s="574">
        <v>406.11759999999998</v>
      </c>
    </row>
    <row r="981" spans="1:9" ht="20.100000000000001" customHeight="1">
      <c r="A981" s="72">
        <v>16</v>
      </c>
      <c r="B981" s="105" t="s">
        <v>797</v>
      </c>
      <c r="C981" s="230"/>
      <c r="D981" s="231">
        <v>421.55488000000003</v>
      </c>
      <c r="E981" s="231">
        <v>421.55488000000003</v>
      </c>
      <c r="F981" s="245"/>
      <c r="G981" s="231">
        <v>421.55488000000003</v>
      </c>
      <c r="H981" s="283"/>
      <c r="I981" s="574">
        <v>421.55488000000003</v>
      </c>
    </row>
    <row r="982" spans="1:9" ht="20.100000000000001" customHeight="1">
      <c r="A982" s="72">
        <v>17</v>
      </c>
      <c r="B982" s="105" t="s">
        <v>798</v>
      </c>
      <c r="C982" s="230"/>
      <c r="D982" s="231">
        <v>268.00099999999998</v>
      </c>
      <c r="E982" s="231">
        <v>268.00099999999998</v>
      </c>
      <c r="F982" s="245"/>
      <c r="G982" s="231">
        <v>268.00099999999998</v>
      </c>
      <c r="H982" s="283"/>
      <c r="I982" s="574">
        <v>268.00099999999998</v>
      </c>
    </row>
    <row r="983" spans="1:9" ht="20.100000000000001" customHeight="1">
      <c r="A983" s="72">
        <v>18</v>
      </c>
      <c r="B983" s="105" t="s">
        <v>799</v>
      </c>
      <c r="C983" s="230"/>
      <c r="D983" s="231">
        <v>129.333</v>
      </c>
      <c r="E983" s="231">
        <v>129.333</v>
      </c>
      <c r="F983" s="245"/>
      <c r="G983" s="231">
        <v>129.333</v>
      </c>
      <c r="H983" s="283"/>
      <c r="I983" s="574">
        <v>129.333</v>
      </c>
    </row>
    <row r="984" spans="1:9" ht="20.100000000000001" customHeight="1">
      <c r="A984" s="72">
        <v>19</v>
      </c>
      <c r="B984" s="105" t="s">
        <v>800</v>
      </c>
      <c r="C984" s="230"/>
      <c r="D984" s="231">
        <v>144.03117</v>
      </c>
      <c r="E984" s="231">
        <v>144.03117</v>
      </c>
      <c r="F984" s="245"/>
      <c r="G984" s="231">
        <v>144.03117</v>
      </c>
      <c r="H984" s="283"/>
      <c r="I984" s="574">
        <v>144.03117</v>
      </c>
    </row>
    <row r="985" spans="1:9" ht="20.100000000000001" customHeight="1">
      <c r="A985" s="72">
        <v>20</v>
      </c>
      <c r="B985" s="105" t="s">
        <v>801</v>
      </c>
      <c r="C985" s="230"/>
      <c r="D985" s="231">
        <v>836.65499999999997</v>
      </c>
      <c r="E985" s="231">
        <v>836.65499999999997</v>
      </c>
      <c r="F985" s="245"/>
      <c r="G985" s="231">
        <v>836.65499999999997</v>
      </c>
      <c r="H985" s="283"/>
      <c r="I985" s="574">
        <v>836.65499999999997</v>
      </c>
    </row>
    <row r="986" spans="1:9" ht="20.100000000000001" customHeight="1">
      <c r="A986" s="81"/>
      <c r="B986" s="99" t="s">
        <v>53</v>
      </c>
      <c r="C986" s="367"/>
      <c r="D986" s="265">
        <v>707.8</v>
      </c>
      <c r="E986" s="265">
        <v>707.8</v>
      </c>
      <c r="F986" s="265"/>
      <c r="G986" s="265">
        <f t="shared" ref="G986:H986" si="71">SUM(G988:G991)</f>
        <v>707.78098</v>
      </c>
      <c r="H986" s="265">
        <f t="shared" si="71"/>
        <v>0</v>
      </c>
      <c r="I986" s="575">
        <v>707.8</v>
      </c>
    </row>
    <row r="987" spans="1:9" ht="20.100000000000001" customHeight="1">
      <c r="A987" s="86"/>
      <c r="B987" s="94" t="s">
        <v>18</v>
      </c>
      <c r="C987" s="282"/>
      <c r="D987" s="245"/>
      <c r="E987" s="245"/>
      <c r="F987" s="245"/>
      <c r="G987" s="245"/>
      <c r="H987" s="283"/>
      <c r="I987" s="574"/>
    </row>
    <row r="988" spans="1:9" ht="20.100000000000001" customHeight="1">
      <c r="A988" s="72">
        <v>1</v>
      </c>
      <c r="B988" s="106" t="s">
        <v>802</v>
      </c>
      <c r="C988" s="282"/>
      <c r="D988" s="235">
        <v>81.829279999999997</v>
      </c>
      <c r="E988" s="235">
        <v>81.829279999999997</v>
      </c>
      <c r="F988" s="245"/>
      <c r="G988" s="235">
        <v>81.829279999999997</v>
      </c>
      <c r="H988" s="283"/>
      <c r="I988" s="574">
        <v>81.829279999999997</v>
      </c>
    </row>
    <row r="989" spans="1:9" ht="20.100000000000001" customHeight="1">
      <c r="A989" s="72">
        <v>2</v>
      </c>
      <c r="B989" s="106" t="s">
        <v>803</v>
      </c>
      <c r="C989" s="282"/>
      <c r="D989" s="235">
        <v>13.539190000000001</v>
      </c>
      <c r="E989" s="235">
        <v>13.539190000000001</v>
      </c>
      <c r="F989" s="245"/>
      <c r="G989" s="235">
        <v>13.539190000000001</v>
      </c>
      <c r="H989" s="283"/>
      <c r="I989" s="574">
        <v>13.539190000000001</v>
      </c>
    </row>
    <row r="990" spans="1:9" ht="20.100000000000001" customHeight="1">
      <c r="A990" s="72">
        <v>3</v>
      </c>
      <c r="B990" s="106" t="s">
        <v>804</v>
      </c>
      <c r="C990" s="282"/>
      <c r="D990" s="235">
        <v>357.411</v>
      </c>
      <c r="E990" s="235">
        <v>357.411</v>
      </c>
      <c r="F990" s="245"/>
      <c r="G990" s="235">
        <v>357.411</v>
      </c>
      <c r="H990" s="283"/>
      <c r="I990" s="574">
        <v>357.411</v>
      </c>
    </row>
    <row r="991" spans="1:9" ht="20.100000000000001" customHeight="1" thickBot="1">
      <c r="A991" s="553">
        <v>4</v>
      </c>
      <c r="B991" s="680" t="s">
        <v>805</v>
      </c>
      <c r="C991" s="591"/>
      <c r="D991" s="600">
        <v>255.00151</v>
      </c>
      <c r="E991" s="600">
        <v>255.00151</v>
      </c>
      <c r="F991" s="556"/>
      <c r="G991" s="600">
        <v>255.00151</v>
      </c>
      <c r="H991" s="592"/>
      <c r="I991" s="593">
        <v>255.00151</v>
      </c>
    </row>
    <row r="992" spans="1:9" ht="29.25" customHeight="1" thickBot="1">
      <c r="A992" s="188"/>
      <c r="B992" s="189" t="s">
        <v>806</v>
      </c>
      <c r="C992" s="401">
        <v>73</v>
      </c>
      <c r="D992" s="402">
        <v>75397.5</v>
      </c>
      <c r="E992" s="403">
        <v>62831.5</v>
      </c>
      <c r="F992" s="403">
        <v>62831.5</v>
      </c>
      <c r="G992" s="403"/>
      <c r="H992" s="403"/>
      <c r="I992" s="404">
        <v>62831.5</v>
      </c>
    </row>
    <row r="993" spans="1:9" ht="30.75" customHeight="1" thickBot="1">
      <c r="A993" s="681" t="s">
        <v>12</v>
      </c>
      <c r="B993" s="682"/>
      <c r="C993" s="17">
        <v>3025</v>
      </c>
      <c r="D993" s="405">
        <f t="shared" ref="D993:I993" si="72">D992+D956+D931+D870+D832+D797+D756+D718+D670+D617+D577+D530+D495+D459+D434+D399+D352+D317+D269+D238+D189+D152+D95+D65+D12</f>
        <v>1000000.01602</v>
      </c>
      <c r="E993" s="405">
        <f t="shared" si="72"/>
        <v>833333.4450200001</v>
      </c>
      <c r="F993" s="405">
        <f t="shared" si="72"/>
        <v>833333.4</v>
      </c>
      <c r="G993" s="405">
        <f t="shared" si="72"/>
        <v>765968.38636999996</v>
      </c>
      <c r="H993" s="405">
        <f t="shared" si="72"/>
        <v>7736.8788000000013</v>
      </c>
      <c r="I993" s="405">
        <f t="shared" si="72"/>
        <v>773781.57921999996</v>
      </c>
    </row>
    <row r="994" spans="1:9" ht="20.25">
      <c r="A994" s="16" t="s">
        <v>14</v>
      </c>
      <c r="B994" s="9" t="s">
        <v>13</v>
      </c>
      <c r="C994" s="10"/>
      <c r="D994" s="10"/>
      <c r="E994" s="10"/>
      <c r="F994" s="10"/>
      <c r="G994" s="10"/>
      <c r="H994" s="14"/>
      <c r="I994" s="14"/>
    </row>
  </sheetData>
  <autoFilter ref="A11:I11">
    <filterColumn colId="2"/>
    <filterColumn colId="8"/>
  </autoFilter>
  <dataConsolidate/>
  <mergeCells count="14">
    <mergeCell ref="A993:B993"/>
    <mergeCell ref="A1:I1"/>
    <mergeCell ref="A2:I2"/>
    <mergeCell ref="A3:I3"/>
    <mergeCell ref="D5:E5"/>
    <mergeCell ref="I5:I10"/>
    <mergeCell ref="F5:F10"/>
    <mergeCell ref="A5:A10"/>
    <mergeCell ref="B5:B10"/>
    <mergeCell ref="C5:C10"/>
    <mergeCell ref="G5:G10"/>
    <mergeCell ref="H5:H10"/>
    <mergeCell ref="D6:D10"/>
    <mergeCell ref="E6:E10"/>
  </mergeCells>
  <printOptions horizontalCentered="1"/>
  <pageMargins left="0.19685039370078741" right="0.19685039370078741" top="0.19685039370078741" bottom="0.1968503937007874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Додаток_на області</vt:lpstr>
      <vt:lpstr>'Додаток_на області'!Заголовки_для_печати</vt:lpstr>
      <vt:lpstr>'Додаток_на області'!Область_печати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2800-ChernyukO</dc:creator>
  <cp:lastModifiedBy>2800-LevchenkoI</cp:lastModifiedBy>
  <cp:lastPrinted>2018-11-06T10:06:55Z</cp:lastPrinted>
  <dcterms:created xsi:type="dcterms:W3CDTF">2018-01-23T17:09:43Z</dcterms:created>
  <dcterms:modified xsi:type="dcterms:W3CDTF">2018-11-06T15:35:21Z</dcterms:modified>
</cp:coreProperties>
</file>